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940" windowHeight="9156" activeTab="1"/>
  </bookViews>
  <sheets>
    <sheet name="ian 2021" sheetId="1" r:id="rId1"/>
    <sheet name="febr 2021" sheetId="2" r:id="rId2"/>
  </sheets>
  <definedNames/>
  <calcPr fullCalcOnLoad="1"/>
</workbook>
</file>

<file path=xl/sharedStrings.xml><?xml version="1.0" encoding="utf-8"?>
<sst xmlns="http://schemas.openxmlformats.org/spreadsheetml/2006/main" count="1050" uniqueCount="193">
  <si>
    <t>Cod partener</t>
  </si>
  <si>
    <t>CUI partener</t>
  </si>
  <si>
    <t>Nume partener</t>
  </si>
  <si>
    <t>MS01</t>
  </si>
  <si>
    <t>4323209</t>
  </si>
  <si>
    <t>SPITALUL CLINIC JUDEȚEAN DE URGENȚĂ TÂRGU MUREȘ</t>
  </si>
  <si>
    <t>SPITALUL CLINIC JUDETEAN MURES</t>
  </si>
  <si>
    <t>MS02</t>
  </si>
  <si>
    <t>SPITALUL MUNICIPAL SIGHISOARA</t>
  </si>
  <si>
    <t>MS04</t>
  </si>
  <si>
    <t>SPITALUL ORASENESC "DR.VALER RUSSU"LUDUS</t>
  </si>
  <si>
    <t>MS05</t>
  </si>
  <si>
    <t>SPITALUL MUNICIPAL "DR.EUGEN NICOARA" REGHIN</t>
  </si>
  <si>
    <t>MS06</t>
  </si>
  <si>
    <t>SPITALUL MUNICIPAL " DR.GHEORGHE MARINESCU" TARNAVENI</t>
  </si>
  <si>
    <t>MS07</t>
  </si>
  <si>
    <t>SPITALUL ORASENESC SG. DE PADURE</t>
  </si>
  <si>
    <t>MS11</t>
  </si>
  <si>
    <t>SC CENTRUL MEDICAL TOP MED SRL</t>
  </si>
  <si>
    <t>MS16</t>
  </si>
  <si>
    <t>SC NOVA VITA HOSPITAL SA</t>
  </si>
  <si>
    <t>MS19</t>
  </si>
  <si>
    <t>SC COSAMEXT SRL</t>
  </si>
  <si>
    <t>MS20</t>
  </si>
  <si>
    <t>SPITAL SOVATA NIRAJ</t>
  </si>
  <si>
    <t>MS21</t>
  </si>
  <si>
    <t>INSTITUTUL DE URGENTA PENTRU BOLI CARDIOVASCULARE SI TRANSPLANT TG.MURES</t>
  </si>
  <si>
    <t>MS24</t>
  </si>
  <si>
    <t>SC BESTMED SERV SRL</t>
  </si>
  <si>
    <t>MS25</t>
  </si>
  <si>
    <t>SC RAL MED CENTRU MEDICAL SRL</t>
  </si>
  <si>
    <t>MS26</t>
  </si>
  <si>
    <t>MS18</t>
  </si>
  <si>
    <t>SC ACTAMEDICA SRL</t>
  </si>
  <si>
    <t>MS27</t>
  </si>
  <si>
    <t>drg</t>
  </si>
  <si>
    <t/>
  </si>
  <si>
    <t>MS28</t>
  </si>
  <si>
    <t>Numar factura</t>
  </si>
  <si>
    <t>Data factura</t>
  </si>
  <si>
    <t>Valoare factura</t>
  </si>
  <si>
    <t>Valoare ordonanţare</t>
  </si>
  <si>
    <t>24014380</t>
  </si>
  <si>
    <t>4323403</t>
  </si>
  <si>
    <t>4323543</t>
  </si>
  <si>
    <t>1235218</t>
  </si>
  <si>
    <t>4322386</t>
  </si>
  <si>
    <t>4323314</t>
  </si>
  <si>
    <t>6781938</t>
  </si>
  <si>
    <t>12205417</t>
  </si>
  <si>
    <t>23956592</t>
  </si>
  <si>
    <t>2610501</t>
  </si>
  <si>
    <t>32294990</t>
  </si>
  <si>
    <t>17979125</t>
  </si>
  <si>
    <t>16429174</t>
  </si>
  <si>
    <t>25256935</t>
  </si>
  <si>
    <t>Tip</t>
  </si>
  <si>
    <t>sp zi</t>
  </si>
  <si>
    <t>28605975</t>
  </si>
  <si>
    <t>32051606</t>
  </si>
  <si>
    <t>S.C. CARDIO MED S.R.L.</t>
  </si>
  <si>
    <t>Rest de plata</t>
  </si>
  <si>
    <t>cronici</t>
  </si>
  <si>
    <t>paleatie</t>
  </si>
  <si>
    <t>SC ENDO-ATROSCOPIA</t>
  </si>
  <si>
    <t>113</t>
  </si>
  <si>
    <t>288</t>
  </si>
  <si>
    <t>SC DR AMER CLINIC SRL- REGENMED</t>
  </si>
  <si>
    <t>36253527</t>
  </si>
  <si>
    <t>MS29</t>
  </si>
  <si>
    <t>1</t>
  </si>
  <si>
    <t>4</t>
  </si>
  <si>
    <t>3</t>
  </si>
  <si>
    <t>2</t>
  </si>
  <si>
    <t>77</t>
  </si>
  <si>
    <t>471</t>
  </si>
  <si>
    <t>488</t>
  </si>
  <si>
    <t>490</t>
  </si>
  <si>
    <t>489</t>
  </si>
  <si>
    <t>491</t>
  </si>
  <si>
    <t>465</t>
  </si>
  <si>
    <t>Total</t>
  </si>
  <si>
    <t>SPITALUL CLINIC JUDETEAN DE URGENTA TG MURES</t>
  </si>
  <si>
    <t>Rest plata</t>
  </si>
  <si>
    <t>SC TOPMED SRL</t>
  </si>
  <si>
    <t>80</t>
  </si>
  <si>
    <t>282</t>
  </si>
  <si>
    <t>1091</t>
  </si>
  <si>
    <t>29-12-2020</t>
  </si>
  <si>
    <t>Serviciu Decontare Servicii Medicale</t>
  </si>
  <si>
    <t>Aprobat</t>
  </si>
  <si>
    <t xml:space="preserve"> Director General</t>
  </si>
  <si>
    <t>Ec. Manuel Augustin Butiulca</t>
  </si>
  <si>
    <t>Borderoul facturilor ce urmeaza a fi decontate in luna ianuarie 2020  pe subcapitolul "Servicii medicale spitalicesti"  servicii spitalicesti  1-15 decembrie 2020</t>
  </si>
  <si>
    <t>Valoare platita 29.12.2020</t>
  </si>
  <si>
    <t>Borderoul facturilor ce urmeaza a fi decontate in luna ianuarie 2020  pe subcapitolul "Servicii medicale spitalicesti"  servicii spitalicesti   decembrie 2020</t>
  </si>
  <si>
    <t>3067</t>
  </si>
  <si>
    <t>31-12-2020</t>
  </si>
  <si>
    <t>3065</t>
  </si>
  <si>
    <t>3069</t>
  </si>
  <si>
    <t>1058</t>
  </si>
  <si>
    <t>1059</t>
  </si>
  <si>
    <t>10571</t>
  </si>
  <si>
    <t>5031</t>
  </si>
  <si>
    <t>5032</t>
  </si>
  <si>
    <t>94</t>
  </si>
  <si>
    <t>97</t>
  </si>
  <si>
    <t>96</t>
  </si>
  <si>
    <t>95</t>
  </si>
  <si>
    <t>1098</t>
  </si>
  <si>
    <t>1093</t>
  </si>
  <si>
    <t>1094</t>
  </si>
  <si>
    <t>482</t>
  </si>
  <si>
    <t>483</t>
  </si>
  <si>
    <t>484</t>
  </si>
  <si>
    <t>65</t>
  </si>
  <si>
    <t>64</t>
  </si>
  <si>
    <t>66</t>
  </si>
  <si>
    <t>5001065</t>
  </si>
  <si>
    <t>5001064</t>
  </si>
  <si>
    <t>585</t>
  </si>
  <si>
    <t>586</t>
  </si>
  <si>
    <t>587</t>
  </si>
  <si>
    <t>548</t>
  </si>
  <si>
    <t>547</t>
  </si>
  <si>
    <t>486</t>
  </si>
  <si>
    <t>485</t>
  </si>
  <si>
    <t>281</t>
  </si>
  <si>
    <t>359</t>
  </si>
  <si>
    <t>76</t>
  </si>
  <si>
    <t>706</t>
  </si>
  <si>
    <t>Borderoul facturilor ce urmeaza a fi decontate in luna ianuarie 2021  pe subcapitolul "Servicii medicale spitalicesti"  reprezentând valoare cheltuieli efective realizate in luna noiembrie 2020 peste valoarea contractata in nov 2020 cfm H.G. nr 924/2020</t>
  </si>
  <si>
    <t>Valoare cheltuieli efective realizate peste contract noiembrie 2020</t>
  </si>
  <si>
    <t>Valoare cheltuieli efective realizate peste contract noiembrie2020</t>
  </si>
  <si>
    <t>SPITAL ORASENESC LUDUS</t>
  </si>
  <si>
    <t>SPITAL MUNICIPAL REGHIN</t>
  </si>
  <si>
    <t>SPITAL MUNICIPAL TARNAVENI</t>
  </si>
  <si>
    <t>SC NOVA VITA HOSPITAL</t>
  </si>
  <si>
    <t>Valoare servicii spitalizare continua realizate peste contract luna noiembrie2020</t>
  </si>
  <si>
    <t>SC COSAMEXT PULS SRL</t>
  </si>
  <si>
    <t>Valoare servicii spitalizare continua realizate peste contract luna noiembrie 2020</t>
  </si>
  <si>
    <t>Borderoul facturilor ce urmeaza a fi decontate in luna ianuarie 2021  pe subcapitolul "Servicii medicale spitalicesti"  servicii spitalicesti   decembrie 2020</t>
  </si>
  <si>
    <t>Borderoul facturilor ce urmeaza a fi decontate in luna ianuarie 2021  pe subcapitolul "Servicii medicale spitalicesti"  reprezentând valoare cheltuieli efective realizate in luna decembrie 2020 peste valoarea contractata in decembrie 2020 cfm H.G. nr 924/2020 partial</t>
  </si>
  <si>
    <t>Valoare cheltuieli efective realizate peste contract decembrie 2020</t>
  </si>
  <si>
    <t>Valoare cheltuieli efective realizate peste contract decembrie2020</t>
  </si>
  <si>
    <t>Valoare servicii spitalizare continua realizate peste contract luna decembrie2020</t>
  </si>
  <si>
    <t>Borderoul facturilor ce urmeaza a fi decontate in luna ianuarie 2021  pe subcapitolul "Servicii medicale spitalicesti"  reprezentând valoare servicii spitalizare de zi realizate peste valoarea contractata in16- mai-30noiembrie cfm HG 438/2020 si H.G. nr 924/2020</t>
  </si>
  <si>
    <t>Valoare servicii spitalizare de zi realizate peste contract 16-mai-30 noiembrie 2020</t>
  </si>
  <si>
    <t>Borderoul facturilor ce urmeaza a fi decontate in luna ianuarie 2020  pe subcapitolul "Servicii medicale spitalicesti"  servicii spitalicesti  1-15 ianuarie 2021</t>
  </si>
  <si>
    <t>1141</t>
  </si>
  <si>
    <t>27-01-2021</t>
  </si>
  <si>
    <t>001</t>
  </si>
  <si>
    <t>26-01-2021</t>
  </si>
  <si>
    <t>DRG</t>
  </si>
  <si>
    <t>Borderoul facturilor ce urmeaza a fi decontate in luna februarie  2021  pe subcapitolul "Servicii medicale spitalicesti"  servicii spitalicesti  1-15 ianuarie 2021</t>
  </si>
  <si>
    <t>Platit 28.01.2021</t>
  </si>
  <si>
    <t>Borderoul facturilor ce urmeaza a fi decontate in luna februarie  2021  pe subcapitolul "Servicii medicale spitalicesti"  servicii spitalicesti ianuarie 2021</t>
  </si>
  <si>
    <t>3181</t>
  </si>
  <si>
    <t>09-02-2021</t>
  </si>
  <si>
    <t>3185</t>
  </si>
  <si>
    <t>3183</t>
  </si>
  <si>
    <t>81</t>
  </si>
  <si>
    <t>82</t>
  </si>
  <si>
    <t>015</t>
  </si>
  <si>
    <t>016</t>
  </si>
  <si>
    <t>5</t>
  </si>
  <si>
    <t>1146</t>
  </si>
  <si>
    <t>1148</t>
  </si>
  <si>
    <t>1147</t>
  </si>
  <si>
    <t>593</t>
  </si>
  <si>
    <t>595</t>
  </si>
  <si>
    <t>594</t>
  </si>
  <si>
    <t>487</t>
  </si>
  <si>
    <t>115</t>
  </si>
  <si>
    <t>290</t>
  </si>
  <si>
    <t>364</t>
  </si>
  <si>
    <t>5001066</t>
  </si>
  <si>
    <t>5001067</t>
  </si>
  <si>
    <t>007</t>
  </si>
  <si>
    <t>006</t>
  </si>
  <si>
    <t>14</t>
  </si>
  <si>
    <t>15</t>
  </si>
  <si>
    <t>160</t>
  </si>
  <si>
    <t>751</t>
  </si>
  <si>
    <t>Borderoul facturilor ce urmeaza a fi decontate in luna februarie 2021  pe subcapitolul "Servicii medicale spitalicesti"  servicii spitalicesti pana la nivel contract ianurarie 2021</t>
  </si>
  <si>
    <t>Borderoul facturilor ce urmeaza a fi decontate in luna februarie 2021  pe subcapitolul "Servicii medicale spitalicesti"  servicii spitalicesti 1-15 februarie 2021</t>
  </si>
  <si>
    <t>020</t>
  </si>
  <si>
    <t>19-02-2021</t>
  </si>
  <si>
    <t>Borderoul facturilor ce urmeaza a fi decontate in luna februarie 2021  pe subcapitolul "Servicii medicale spitalicesti"  reprezentând valoare cheltuieli efective realizate in luna decembrie 2020 peste valoarea contractata in decembrie 2020 cfm H.G. nr 924/2020</t>
  </si>
  <si>
    <t>Borderoul facturilor ce urmeaza a fi decontate in luna februarie 2021  pe subcapitolul "Servicii medicale spitalicesti"  reprezentând valoare cheltuieli efective / servicii realizate in luna decembrie 2020 peste valoarea contractata in decembrie 2020 cfm H.G. nr 924/2020</t>
  </si>
  <si>
    <t>Valoare servicii spitalizare continua si de zi realizate peste contract luna decembrie 2020</t>
  </si>
  <si>
    <t>SC Endoatroscopia SRL</t>
  </si>
  <si>
    <t>Valoare servicii spitalizare de zi  realizate peste contract luna decembrie2020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</si>
</sst>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\ _R_O_N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13" xfId="0" applyFon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3" xfId="0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" fontId="0" fillId="0" borderId="25" xfId="0" applyNumberFormat="1" applyBorder="1" applyAlignment="1">
      <alignment horizontal="right"/>
    </xf>
    <xf numFmtId="4" fontId="1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14" fontId="3" fillId="0" borderId="11" xfId="0" applyNumberFormat="1" applyFont="1" applyBorder="1" applyAlignment="1">
      <alignment/>
    </xf>
    <xf numFmtId="0" fontId="3" fillId="0" borderId="26" xfId="0" applyFont="1" applyBorder="1" applyAlignment="1">
      <alignment/>
    </xf>
    <xf numFmtId="4" fontId="0" fillId="0" borderId="26" xfId="0" applyNumberFormat="1" applyBorder="1" applyAlignment="1">
      <alignment horizontal="right"/>
    </xf>
    <xf numFmtId="0" fontId="0" fillId="0" borderId="27" xfId="0" applyFont="1" applyBorder="1" applyAlignment="1">
      <alignment/>
    </xf>
    <xf numFmtId="0" fontId="3" fillId="0" borderId="0" xfId="0" applyFont="1" applyAlignment="1">
      <alignment/>
    </xf>
    <xf numFmtId="14" fontId="3" fillId="0" borderId="14" xfId="0" applyNumberFormat="1" applyFont="1" applyBorder="1" applyAlignment="1">
      <alignment/>
    </xf>
    <xf numFmtId="14" fontId="3" fillId="0" borderId="25" xfId="0" applyNumberFormat="1" applyFont="1" applyBorder="1" applyAlignment="1">
      <alignment/>
    </xf>
    <xf numFmtId="14" fontId="3" fillId="0" borderId="26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9" xfId="0" applyFont="1" applyBorder="1" applyAlignment="1">
      <alignment/>
    </xf>
    <xf numFmtId="14" fontId="3" fillId="0" borderId="15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4" fontId="0" fillId="0" borderId="16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30" xfId="0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42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9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4" fontId="0" fillId="0" borderId="35" xfId="0" applyNumberForma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1" fillId="0" borderId="35" xfId="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14" fontId="3" fillId="0" borderId="36" xfId="0" applyNumberFormat="1" applyFont="1" applyBorder="1" applyAlignment="1">
      <alignment/>
    </xf>
    <xf numFmtId="4" fontId="0" fillId="0" borderId="36" xfId="0" applyNumberFormat="1" applyBorder="1" applyAlignment="1">
      <alignment horizontal="right"/>
    </xf>
    <xf numFmtId="14" fontId="3" fillId="0" borderId="35" xfId="0" applyNumberFormat="1" applyFont="1" applyBorder="1" applyAlignment="1">
      <alignment/>
    </xf>
    <xf numFmtId="4" fontId="0" fillId="0" borderId="37" xfId="0" applyNumberFormat="1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0" fillId="0" borderId="1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0" fillId="0" borderId="0" xfId="0" applyFont="1" applyAlignment="1">
      <alignment/>
    </xf>
    <xf numFmtId="4" fontId="1" fillId="34" borderId="15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" fontId="0" fillId="0" borderId="36" xfId="0" applyNumberFormat="1" applyBorder="1" applyAlignment="1">
      <alignment/>
    </xf>
    <xf numFmtId="0" fontId="0" fillId="0" borderId="39" xfId="0" applyFont="1" applyBorder="1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4" fontId="1" fillId="34" borderId="32" xfId="0" applyNumberFormat="1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4" fontId="0" fillId="0" borderId="40" xfId="0" applyNumberFormat="1" applyFont="1" applyBorder="1" applyAlignment="1">
      <alignment horizontal="right"/>
    </xf>
    <xf numFmtId="0" fontId="0" fillId="0" borderId="16" xfId="0" applyNumberFormat="1" applyBorder="1" applyAlignment="1">
      <alignment horizontal="center" vertical="center" wrapText="1"/>
    </xf>
    <xf numFmtId="0" fontId="0" fillId="0" borderId="35" xfId="0" applyBorder="1" applyAlignment="1">
      <alignment/>
    </xf>
    <xf numFmtId="4" fontId="0" fillId="0" borderId="35" xfId="0" applyNumberFormat="1" applyBorder="1" applyAlignment="1">
      <alignment/>
    </xf>
    <xf numFmtId="4" fontId="3" fillId="0" borderId="0" xfId="0" applyNumberFormat="1" applyFont="1" applyAlignment="1">
      <alignment horizontal="center" vertical="center" wrapText="1"/>
    </xf>
    <xf numFmtId="4" fontId="0" fillId="0" borderId="11" xfId="0" applyNumberFormat="1" applyFont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3" fontId="3" fillId="0" borderId="14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43" fontId="7" fillId="0" borderId="0" xfId="42" applyNumberFormat="1" applyFont="1" applyFill="1" applyAlignment="1">
      <alignment vertical="center" wrapText="1"/>
    </xf>
    <xf numFmtId="43" fontId="1" fillId="0" borderId="0" xfId="42" applyNumberFormat="1" applyFont="1" applyFill="1" applyAlignment="1">
      <alignment horizontal="center"/>
    </xf>
    <xf numFmtId="0" fontId="0" fillId="0" borderId="39" xfId="0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4" fillId="33" borderId="31" xfId="0" applyNumberFormat="1" applyFont="1" applyFill="1" applyBorder="1" applyAlignment="1">
      <alignment horizontal="center" vertical="center" wrapText="1"/>
    </xf>
    <xf numFmtId="4" fontId="4" fillId="33" borderId="32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Font="1" applyBorder="1" applyAlignment="1">
      <alignment horizontal="right"/>
    </xf>
    <xf numFmtId="180" fontId="5" fillId="0" borderId="0" xfId="42" applyNumberFormat="1" applyFont="1" applyFill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0" fontId="1" fillId="0" borderId="0" xfId="42" applyNumberFormat="1" applyFont="1" applyFill="1" applyAlignment="1">
      <alignment horizontal="center" vertical="center" wrapText="1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zoomScalePageLayoutView="0" workbookViewId="0" topLeftCell="A187">
      <selection activeCell="A207" sqref="A207:IV214"/>
    </sheetView>
  </sheetViews>
  <sheetFormatPr defaultColWidth="9.140625" defaultRowHeight="12.75"/>
  <cols>
    <col min="1" max="1" width="38.57421875" style="0" bestFit="1" customWidth="1"/>
    <col min="5" max="5" width="11.57421875" style="0" customWidth="1"/>
    <col min="6" max="6" width="14.8515625" style="0" customWidth="1"/>
    <col min="7" max="7" width="29.7109375" style="0" customWidth="1"/>
    <col min="8" max="9" width="10.140625" style="0" bestFit="1" customWidth="1"/>
  </cols>
  <sheetData>
    <row r="1" spans="1:8" ht="12.75">
      <c r="A1" s="108" t="s">
        <v>89</v>
      </c>
      <c r="E1" s="83"/>
      <c r="H1" s="58" t="s">
        <v>90</v>
      </c>
    </row>
    <row r="2" spans="5:8" ht="12.75">
      <c r="E2" s="83"/>
      <c r="H2" s="109" t="s">
        <v>91</v>
      </c>
    </row>
    <row r="3" spans="5:8" ht="12.75">
      <c r="E3" s="83"/>
      <c r="H3" s="109" t="s">
        <v>92</v>
      </c>
    </row>
    <row r="4" ht="12.75">
      <c r="C4" s="58"/>
    </row>
    <row r="5" spans="1:7" ht="12.75">
      <c r="A5" s="123" t="s">
        <v>93</v>
      </c>
      <c r="B5" s="123"/>
      <c r="C5" s="123"/>
      <c r="D5" s="123"/>
      <c r="E5" s="123"/>
      <c r="F5" s="123"/>
      <c r="G5" s="123"/>
    </row>
    <row r="6" spans="1:7" ht="12.75">
      <c r="A6" s="123"/>
      <c r="B6" s="123"/>
      <c r="C6" s="123"/>
      <c r="D6" s="123"/>
      <c r="E6" s="123"/>
      <c r="F6" s="123"/>
      <c r="G6" s="123"/>
    </row>
    <row r="8" ht="13.5" thickBot="1"/>
    <row r="9" spans="1:10" s="32" customFormat="1" ht="30.75" thickBot="1">
      <c r="A9" s="66" t="s">
        <v>2</v>
      </c>
      <c r="B9" s="67" t="s">
        <v>0</v>
      </c>
      <c r="C9" s="67" t="s">
        <v>1</v>
      </c>
      <c r="D9" s="67" t="s">
        <v>38</v>
      </c>
      <c r="E9" s="67" t="s">
        <v>39</v>
      </c>
      <c r="F9" s="67" t="s">
        <v>40</v>
      </c>
      <c r="G9" s="67" t="s">
        <v>41</v>
      </c>
      <c r="H9" s="67" t="s">
        <v>94</v>
      </c>
      <c r="I9" s="67" t="s">
        <v>83</v>
      </c>
      <c r="J9" s="68" t="s">
        <v>56</v>
      </c>
    </row>
    <row r="10" spans="1:10" ht="13.5" thickBot="1">
      <c r="A10" s="69" t="s">
        <v>12</v>
      </c>
      <c r="B10" s="70" t="s">
        <v>13</v>
      </c>
      <c r="C10" s="70" t="s">
        <v>45</v>
      </c>
      <c r="D10" s="70" t="s">
        <v>87</v>
      </c>
      <c r="E10" s="70" t="s">
        <v>88</v>
      </c>
      <c r="F10" s="77">
        <v>231675.01</v>
      </c>
      <c r="G10" s="77">
        <v>447.76</v>
      </c>
      <c r="H10" s="77">
        <f>231227.25</f>
        <v>231227.25</v>
      </c>
      <c r="I10" s="77">
        <f>F10-G10-H10</f>
        <v>0</v>
      </c>
      <c r="J10" s="110" t="s">
        <v>35</v>
      </c>
    </row>
    <row r="11" spans="1:10" ht="13.5" thickBot="1">
      <c r="A11" s="124" t="s">
        <v>36</v>
      </c>
      <c r="B11" s="125"/>
      <c r="C11" s="125"/>
      <c r="D11" s="125"/>
      <c r="E11" s="125"/>
      <c r="F11" s="111">
        <f>F10</f>
        <v>231675.01</v>
      </c>
      <c r="G11" s="3">
        <f>G10</f>
        <v>447.76</v>
      </c>
      <c r="H11" s="3">
        <f>H10</f>
        <v>231227.25</v>
      </c>
      <c r="I11" s="3">
        <f>I10</f>
        <v>0</v>
      </c>
      <c r="J11" s="52" t="s">
        <v>36</v>
      </c>
    </row>
    <row r="14" spans="1:7" ht="12.75">
      <c r="A14" s="123" t="s">
        <v>95</v>
      </c>
      <c r="B14" s="123"/>
      <c r="C14" s="123"/>
      <c r="D14" s="123"/>
      <c r="E14" s="123"/>
      <c r="F14" s="123"/>
      <c r="G14" s="123"/>
    </row>
    <row r="15" spans="1:7" ht="12.75">
      <c r="A15" s="123"/>
      <c r="B15" s="123"/>
      <c r="C15" s="123"/>
      <c r="D15" s="123"/>
      <c r="E15" s="123"/>
      <c r="F15" s="123"/>
      <c r="G15" s="123"/>
    </row>
    <row r="16" ht="12.75">
      <c r="H16" s="37"/>
    </row>
    <row r="17" ht="13.5" thickBot="1">
      <c r="H17" s="37"/>
    </row>
    <row r="18" spans="1:8" s="32" customFormat="1" ht="21" thickBot="1">
      <c r="A18" s="44" t="s">
        <v>2</v>
      </c>
      <c r="B18" s="45" t="s">
        <v>0</v>
      </c>
      <c r="C18" s="45" t="s">
        <v>1</v>
      </c>
      <c r="D18" s="45" t="s">
        <v>38</v>
      </c>
      <c r="E18" s="45" t="s">
        <v>39</v>
      </c>
      <c r="F18" s="45" t="s">
        <v>40</v>
      </c>
      <c r="G18" s="45" t="s">
        <v>41</v>
      </c>
      <c r="H18" s="46" t="s">
        <v>56</v>
      </c>
    </row>
    <row r="19" spans="1:8" ht="12.75">
      <c r="A19" s="47" t="s">
        <v>5</v>
      </c>
      <c r="B19" s="48" t="s">
        <v>3</v>
      </c>
      <c r="C19" s="48" t="s">
        <v>4</v>
      </c>
      <c r="D19" s="48" t="s">
        <v>96</v>
      </c>
      <c r="E19" s="48" t="s">
        <v>97</v>
      </c>
      <c r="F19" s="4">
        <v>8121132.07</v>
      </c>
      <c r="G19" s="4">
        <v>8121132.07</v>
      </c>
      <c r="H19" s="59" t="s">
        <v>35</v>
      </c>
    </row>
    <row r="20" spans="1:8" ht="12.75">
      <c r="A20" s="16" t="s">
        <v>5</v>
      </c>
      <c r="B20" s="17" t="s">
        <v>3</v>
      </c>
      <c r="C20" s="17" t="s">
        <v>4</v>
      </c>
      <c r="D20" s="17" t="s">
        <v>98</v>
      </c>
      <c r="E20" s="17" t="s">
        <v>97</v>
      </c>
      <c r="F20" s="1">
        <v>132828.4</v>
      </c>
      <c r="G20" s="1">
        <v>132828.4</v>
      </c>
      <c r="H20" s="62" t="s">
        <v>62</v>
      </c>
    </row>
    <row r="21" spans="1:8" ht="13.5" thickBot="1">
      <c r="A21" s="18" t="s">
        <v>5</v>
      </c>
      <c r="B21" s="19" t="s">
        <v>3</v>
      </c>
      <c r="C21" s="19" t="s">
        <v>4</v>
      </c>
      <c r="D21" s="19" t="s">
        <v>99</v>
      </c>
      <c r="E21" s="19" t="s">
        <v>97</v>
      </c>
      <c r="F21" s="6">
        <v>290212.59</v>
      </c>
      <c r="G21" s="6">
        <v>290212.59</v>
      </c>
      <c r="H21" s="60" t="s">
        <v>57</v>
      </c>
    </row>
    <row r="22" spans="1:8" s="2" customFormat="1" ht="13.5" thickBot="1">
      <c r="A22" s="13"/>
      <c r="B22" s="14"/>
      <c r="C22" s="14"/>
      <c r="D22" s="14"/>
      <c r="E22" s="14"/>
      <c r="F22" s="9">
        <f>SUM(F19:F21)</f>
        <v>8544173.06</v>
      </c>
      <c r="G22" s="9">
        <f>SUM(G19:G21)</f>
        <v>8544173.06</v>
      </c>
      <c r="H22" s="61"/>
    </row>
    <row r="23" spans="1:8" ht="12.75">
      <c r="A23" s="47" t="s">
        <v>6</v>
      </c>
      <c r="B23" s="48" t="s">
        <v>7</v>
      </c>
      <c r="C23" s="48" t="s">
        <v>42</v>
      </c>
      <c r="D23" s="48" t="s">
        <v>100</v>
      </c>
      <c r="E23" s="48" t="s">
        <v>97</v>
      </c>
      <c r="F23" s="4">
        <v>2924821.26</v>
      </c>
      <c r="G23" s="4">
        <v>2924821.26</v>
      </c>
      <c r="H23" s="59" t="s">
        <v>35</v>
      </c>
    </row>
    <row r="24" spans="1:8" ht="12.75">
      <c r="A24" s="16" t="s">
        <v>6</v>
      </c>
      <c r="B24" s="17" t="s">
        <v>7</v>
      </c>
      <c r="C24" s="17" t="s">
        <v>42</v>
      </c>
      <c r="D24" s="17" t="s">
        <v>101</v>
      </c>
      <c r="E24" s="17" t="s">
        <v>97</v>
      </c>
      <c r="F24" s="1">
        <v>133493.12</v>
      </c>
      <c r="G24" s="1">
        <v>133493.12</v>
      </c>
      <c r="H24" s="62" t="s">
        <v>62</v>
      </c>
    </row>
    <row r="25" spans="1:8" ht="13.5" thickBot="1">
      <c r="A25" s="18" t="s">
        <v>6</v>
      </c>
      <c r="B25" s="19" t="s">
        <v>7</v>
      </c>
      <c r="C25" s="19" t="s">
        <v>42</v>
      </c>
      <c r="D25" s="19" t="s">
        <v>102</v>
      </c>
      <c r="E25" s="19" t="s">
        <v>97</v>
      </c>
      <c r="F25" s="6">
        <v>469306.48</v>
      </c>
      <c r="G25" s="6">
        <v>469306.48</v>
      </c>
      <c r="H25" s="60" t="s">
        <v>57</v>
      </c>
    </row>
    <row r="26" spans="1:8" s="2" customFormat="1" ht="13.5" thickBot="1">
      <c r="A26" s="13"/>
      <c r="B26" s="14"/>
      <c r="C26" s="14"/>
      <c r="D26" s="14"/>
      <c r="E26" s="14"/>
      <c r="F26" s="9">
        <f>SUM(F23:F25)</f>
        <v>3527620.86</v>
      </c>
      <c r="G26" s="9">
        <f>SUM(G23:G25)</f>
        <v>3527620.86</v>
      </c>
      <c r="H26" s="61"/>
    </row>
    <row r="27" spans="1:8" ht="12.75">
      <c r="A27" s="47" t="s">
        <v>8</v>
      </c>
      <c r="B27" s="48" t="s">
        <v>9</v>
      </c>
      <c r="C27" s="48" t="s">
        <v>43</v>
      </c>
      <c r="D27" s="48" t="s">
        <v>103</v>
      </c>
      <c r="E27" s="48" t="s">
        <v>97</v>
      </c>
      <c r="F27" s="4">
        <v>366695.92</v>
      </c>
      <c r="G27" s="4">
        <v>366695.92</v>
      </c>
      <c r="H27" s="59" t="s">
        <v>35</v>
      </c>
    </row>
    <row r="28" spans="1:8" ht="13.5" thickBot="1">
      <c r="A28" s="18" t="s">
        <v>8</v>
      </c>
      <c r="B28" s="19" t="s">
        <v>9</v>
      </c>
      <c r="C28" s="19" t="s">
        <v>43</v>
      </c>
      <c r="D28" s="19" t="s">
        <v>104</v>
      </c>
      <c r="E28" s="19" t="s">
        <v>97</v>
      </c>
      <c r="F28" s="6">
        <v>73186</v>
      </c>
      <c r="G28" s="6">
        <v>73186</v>
      </c>
      <c r="H28" s="60" t="s">
        <v>57</v>
      </c>
    </row>
    <row r="29" spans="1:8" s="2" customFormat="1" ht="13.5" thickBot="1">
      <c r="A29" s="13"/>
      <c r="B29" s="14"/>
      <c r="C29" s="14"/>
      <c r="D29" s="14"/>
      <c r="E29" s="14"/>
      <c r="F29" s="9">
        <f>SUM(F27:F28)</f>
        <v>439881.92</v>
      </c>
      <c r="G29" s="9">
        <f>SUM(G27:G28)</f>
        <v>439881.92</v>
      </c>
      <c r="H29" s="61"/>
    </row>
    <row r="30" spans="1:8" ht="12.75">
      <c r="A30" s="47" t="s">
        <v>10</v>
      </c>
      <c r="B30" s="48" t="s">
        <v>11</v>
      </c>
      <c r="C30" s="48" t="s">
        <v>44</v>
      </c>
      <c r="D30" s="48" t="s">
        <v>105</v>
      </c>
      <c r="E30" s="48" t="s">
        <v>97</v>
      </c>
      <c r="F30" s="4">
        <v>36216.41</v>
      </c>
      <c r="G30" s="4">
        <v>36216.41</v>
      </c>
      <c r="H30" s="59" t="s">
        <v>35</v>
      </c>
    </row>
    <row r="31" spans="1:8" ht="12.75">
      <c r="A31" s="16" t="s">
        <v>10</v>
      </c>
      <c r="B31" s="17" t="s">
        <v>11</v>
      </c>
      <c r="C31" s="17" t="s">
        <v>44</v>
      </c>
      <c r="D31" s="17" t="s">
        <v>106</v>
      </c>
      <c r="E31" s="17" t="s">
        <v>97</v>
      </c>
      <c r="F31" s="1">
        <v>200376</v>
      </c>
      <c r="G31" s="1">
        <v>200376</v>
      </c>
      <c r="H31" s="62" t="s">
        <v>62</v>
      </c>
    </row>
    <row r="32" spans="1:8" ht="12.75">
      <c r="A32" s="16" t="s">
        <v>10</v>
      </c>
      <c r="B32" s="17" t="s">
        <v>11</v>
      </c>
      <c r="C32" s="17" t="s">
        <v>44</v>
      </c>
      <c r="D32" s="17" t="s">
        <v>107</v>
      </c>
      <c r="E32" s="17" t="s">
        <v>97</v>
      </c>
      <c r="F32" s="1">
        <v>109726</v>
      </c>
      <c r="G32" s="1">
        <v>109726</v>
      </c>
      <c r="H32" s="62" t="s">
        <v>57</v>
      </c>
    </row>
    <row r="33" spans="1:8" ht="13.5" thickBot="1">
      <c r="A33" s="18" t="s">
        <v>10</v>
      </c>
      <c r="B33" s="19" t="s">
        <v>11</v>
      </c>
      <c r="C33" s="19" t="s">
        <v>44</v>
      </c>
      <c r="D33" s="19" t="s">
        <v>108</v>
      </c>
      <c r="E33" s="19" t="s">
        <v>97</v>
      </c>
      <c r="F33" s="6">
        <v>8482.32</v>
      </c>
      <c r="G33" s="6">
        <v>8482.32</v>
      </c>
      <c r="H33" s="60" t="s">
        <v>63</v>
      </c>
    </row>
    <row r="34" spans="1:8" s="2" customFormat="1" ht="13.5" thickBot="1">
      <c r="A34" s="13"/>
      <c r="B34" s="14"/>
      <c r="C34" s="14"/>
      <c r="D34" s="14"/>
      <c r="E34" s="14"/>
      <c r="F34" s="9">
        <f>SUM(F30:F33)</f>
        <v>354800.73000000004</v>
      </c>
      <c r="G34" s="9">
        <f>SUM(G30:G33)</f>
        <v>354800.73000000004</v>
      </c>
      <c r="H34" s="61"/>
    </row>
    <row r="35" spans="1:8" ht="12.75">
      <c r="A35" s="47" t="s">
        <v>12</v>
      </c>
      <c r="B35" s="48" t="s">
        <v>13</v>
      </c>
      <c r="C35" s="48" t="s">
        <v>45</v>
      </c>
      <c r="D35" s="48" t="s">
        <v>109</v>
      </c>
      <c r="E35" s="48" t="s">
        <v>97</v>
      </c>
      <c r="F35" s="4">
        <v>289129.04</v>
      </c>
      <c r="G35" s="4">
        <v>289129.04</v>
      </c>
      <c r="H35" s="59" t="s">
        <v>35</v>
      </c>
    </row>
    <row r="36" spans="1:8" ht="12.75">
      <c r="A36" s="16" t="s">
        <v>12</v>
      </c>
      <c r="B36" s="17" t="s">
        <v>13</v>
      </c>
      <c r="C36" s="17" t="s">
        <v>45</v>
      </c>
      <c r="D36" s="17" t="s">
        <v>110</v>
      </c>
      <c r="E36" s="17" t="s">
        <v>97</v>
      </c>
      <c r="F36" s="1">
        <v>2860</v>
      </c>
      <c r="G36" s="1">
        <v>2860</v>
      </c>
      <c r="H36" s="62" t="s">
        <v>62</v>
      </c>
    </row>
    <row r="37" spans="1:8" ht="13.5" thickBot="1">
      <c r="A37" s="18" t="s">
        <v>12</v>
      </c>
      <c r="B37" s="19" t="s">
        <v>13</v>
      </c>
      <c r="C37" s="19" t="s">
        <v>45</v>
      </c>
      <c r="D37" s="19" t="s">
        <v>111</v>
      </c>
      <c r="E37" s="19" t="s">
        <v>97</v>
      </c>
      <c r="F37" s="6">
        <v>173666</v>
      </c>
      <c r="G37" s="6">
        <v>173666</v>
      </c>
      <c r="H37" s="60" t="s">
        <v>57</v>
      </c>
    </row>
    <row r="38" spans="1:8" s="2" customFormat="1" ht="13.5" thickBot="1">
      <c r="A38" s="13"/>
      <c r="B38" s="14"/>
      <c r="C38" s="14"/>
      <c r="D38" s="14"/>
      <c r="E38" s="14"/>
      <c r="F38" s="9">
        <f>SUM(F35:F37)</f>
        <v>465655.04</v>
      </c>
      <c r="G38" s="9">
        <f>SUM(G35:G37)</f>
        <v>465655.04</v>
      </c>
      <c r="H38" s="61"/>
    </row>
    <row r="39" spans="1:8" ht="12.75">
      <c r="A39" s="47" t="s">
        <v>14</v>
      </c>
      <c r="B39" s="48" t="s">
        <v>15</v>
      </c>
      <c r="C39" s="48" t="s">
        <v>46</v>
      </c>
      <c r="D39" s="48" t="s">
        <v>112</v>
      </c>
      <c r="E39" s="48" t="s">
        <v>97</v>
      </c>
      <c r="F39" s="4">
        <v>677446.26</v>
      </c>
      <c r="G39" s="4">
        <v>677446.26</v>
      </c>
      <c r="H39" s="59" t="s">
        <v>35</v>
      </c>
    </row>
    <row r="40" spans="1:8" ht="12.75">
      <c r="A40" s="16" t="s">
        <v>14</v>
      </c>
      <c r="B40" s="17" t="s">
        <v>15</v>
      </c>
      <c r="C40" s="17" t="s">
        <v>46</v>
      </c>
      <c r="D40" s="17" t="s">
        <v>113</v>
      </c>
      <c r="E40" s="17" t="s">
        <v>97</v>
      </c>
      <c r="F40" s="1">
        <v>910724.76</v>
      </c>
      <c r="G40" s="1">
        <v>910724.76</v>
      </c>
      <c r="H40" s="62" t="s">
        <v>62</v>
      </c>
    </row>
    <row r="41" spans="1:8" ht="13.5" thickBot="1">
      <c r="A41" s="18" t="s">
        <v>14</v>
      </c>
      <c r="B41" s="19" t="s">
        <v>15</v>
      </c>
      <c r="C41" s="19" t="s">
        <v>46</v>
      </c>
      <c r="D41" s="19" t="s">
        <v>114</v>
      </c>
      <c r="E41" s="19" t="s">
        <v>97</v>
      </c>
      <c r="F41" s="6">
        <v>9747</v>
      </c>
      <c r="G41" s="6">
        <v>9747</v>
      </c>
      <c r="H41" s="60" t="s">
        <v>57</v>
      </c>
    </row>
    <row r="42" spans="1:8" s="2" customFormat="1" ht="13.5" thickBot="1">
      <c r="A42" s="13"/>
      <c r="B42" s="14"/>
      <c r="C42" s="14"/>
      <c r="D42" s="14"/>
      <c r="E42" s="14"/>
      <c r="F42" s="9">
        <f>SUM(F39:F41)</f>
        <v>1597918.02</v>
      </c>
      <c r="G42" s="9">
        <f>SUM(G39:G41)</f>
        <v>1597918.02</v>
      </c>
      <c r="H42" s="61"/>
    </row>
    <row r="43" spans="1:8" ht="12.75">
      <c r="A43" s="47" t="s">
        <v>16</v>
      </c>
      <c r="B43" s="48" t="s">
        <v>17</v>
      </c>
      <c r="C43" s="48" t="s">
        <v>47</v>
      </c>
      <c r="D43" s="48" t="s">
        <v>115</v>
      </c>
      <c r="E43" s="48" t="s">
        <v>97</v>
      </c>
      <c r="F43" s="4">
        <v>15399.3</v>
      </c>
      <c r="G43" s="4">
        <v>15399.3</v>
      </c>
      <c r="H43" s="59" t="s">
        <v>35</v>
      </c>
    </row>
    <row r="44" spans="1:8" ht="12.75">
      <c r="A44" s="16" t="s">
        <v>16</v>
      </c>
      <c r="B44" s="17" t="s">
        <v>17</v>
      </c>
      <c r="C44" s="17" t="s">
        <v>47</v>
      </c>
      <c r="D44" s="17" t="s">
        <v>116</v>
      </c>
      <c r="E44" s="17" t="s">
        <v>97</v>
      </c>
      <c r="F44" s="1">
        <v>14477.15</v>
      </c>
      <c r="G44" s="1">
        <v>14477.15</v>
      </c>
      <c r="H44" s="62" t="s">
        <v>62</v>
      </c>
    </row>
    <row r="45" spans="1:8" ht="13.5" thickBot="1">
      <c r="A45" s="18" t="s">
        <v>16</v>
      </c>
      <c r="B45" s="19" t="s">
        <v>17</v>
      </c>
      <c r="C45" s="19" t="s">
        <v>47</v>
      </c>
      <c r="D45" s="19" t="s">
        <v>117</v>
      </c>
      <c r="E45" s="19" t="s">
        <v>97</v>
      </c>
      <c r="F45" s="6">
        <v>29213.14</v>
      </c>
      <c r="G45" s="6">
        <v>29213.14</v>
      </c>
      <c r="H45" s="60" t="s">
        <v>57</v>
      </c>
    </row>
    <row r="46" spans="1:8" s="2" customFormat="1" ht="13.5" thickBot="1">
      <c r="A46" s="13"/>
      <c r="B46" s="14"/>
      <c r="C46" s="14"/>
      <c r="D46" s="14"/>
      <c r="E46" s="14"/>
      <c r="F46" s="9">
        <f>SUM(F43:F45)</f>
        <v>59089.59</v>
      </c>
      <c r="G46" s="9">
        <f>SUM(G43:G45)</f>
        <v>59089.59</v>
      </c>
      <c r="H46" s="61"/>
    </row>
    <row r="47" spans="1:8" ht="12.75">
      <c r="A47" s="15" t="s">
        <v>18</v>
      </c>
      <c r="B47" s="34" t="s">
        <v>19</v>
      </c>
      <c r="C47" s="34" t="s">
        <v>48</v>
      </c>
      <c r="D47" s="34" t="s">
        <v>118</v>
      </c>
      <c r="E47" s="34" t="s">
        <v>97</v>
      </c>
      <c r="F47" s="35">
        <v>137719.72</v>
      </c>
      <c r="G47" s="35">
        <v>137719.72</v>
      </c>
      <c r="H47" s="65" t="s">
        <v>35</v>
      </c>
    </row>
    <row r="48" spans="1:8" ht="13.5" thickBot="1">
      <c r="A48" s="18" t="s">
        <v>18</v>
      </c>
      <c r="B48" s="19" t="s">
        <v>19</v>
      </c>
      <c r="C48" s="19" t="s">
        <v>48</v>
      </c>
      <c r="D48" s="19" t="s">
        <v>119</v>
      </c>
      <c r="E48" s="19" t="s">
        <v>97</v>
      </c>
      <c r="F48" s="6">
        <v>512016.57</v>
      </c>
      <c r="G48" s="6">
        <v>512016.57</v>
      </c>
      <c r="H48" s="60" t="s">
        <v>57</v>
      </c>
    </row>
    <row r="49" spans="1:8" s="2" customFormat="1" ht="13.5" thickBot="1">
      <c r="A49" s="13"/>
      <c r="B49" s="14"/>
      <c r="C49" s="14"/>
      <c r="D49" s="14"/>
      <c r="E49" s="14"/>
      <c r="F49" s="9">
        <f>SUM(F47:F48)</f>
        <v>649736.29</v>
      </c>
      <c r="G49" s="9">
        <f>SUM(G47:G48)</f>
        <v>649736.29</v>
      </c>
      <c r="H49" s="61"/>
    </row>
    <row r="50" spans="1:8" ht="13.5" thickBot="1">
      <c r="A50" s="20" t="s">
        <v>60</v>
      </c>
      <c r="B50" s="21" t="s">
        <v>32</v>
      </c>
      <c r="C50" s="21" t="s">
        <v>49</v>
      </c>
      <c r="D50" s="21" t="s">
        <v>80</v>
      </c>
      <c r="E50" s="21" t="s">
        <v>97</v>
      </c>
      <c r="F50" s="7">
        <v>209128.51</v>
      </c>
      <c r="G50" s="7">
        <v>209128.51</v>
      </c>
      <c r="H50" s="63" t="s">
        <v>35</v>
      </c>
    </row>
    <row r="51" spans="1:8" s="2" customFormat="1" ht="13.5" thickBot="1">
      <c r="A51" s="13"/>
      <c r="B51" s="14"/>
      <c r="C51" s="14"/>
      <c r="D51" s="14"/>
      <c r="E51" s="14"/>
      <c r="F51" s="9">
        <f>SUM(F50)</f>
        <v>209128.51</v>
      </c>
      <c r="G51" s="9">
        <f>SUM(G50)</f>
        <v>209128.51</v>
      </c>
      <c r="H51" s="61"/>
    </row>
    <row r="52" spans="1:8" ht="12.75">
      <c r="A52" s="47" t="s">
        <v>20</v>
      </c>
      <c r="B52" s="48" t="s">
        <v>21</v>
      </c>
      <c r="C52" s="48" t="s">
        <v>50</v>
      </c>
      <c r="D52" s="48" t="s">
        <v>120</v>
      </c>
      <c r="E52" s="48" t="s">
        <v>97</v>
      </c>
      <c r="F52" s="4">
        <v>281590.19</v>
      </c>
      <c r="G52" s="4">
        <v>281590.19</v>
      </c>
      <c r="H52" s="59" t="s">
        <v>35</v>
      </c>
    </row>
    <row r="53" spans="1:8" ht="12.75">
      <c r="A53" s="16" t="s">
        <v>20</v>
      </c>
      <c r="B53" s="17" t="s">
        <v>21</v>
      </c>
      <c r="C53" s="17" t="s">
        <v>50</v>
      </c>
      <c r="D53" s="17" t="s">
        <v>121</v>
      </c>
      <c r="E53" s="17" t="s">
        <v>97</v>
      </c>
      <c r="F53" s="1">
        <v>99532.59</v>
      </c>
      <c r="G53" s="1">
        <v>99532.59</v>
      </c>
      <c r="H53" s="62" t="s">
        <v>62</v>
      </c>
    </row>
    <row r="54" spans="1:8" ht="13.5" thickBot="1">
      <c r="A54" s="18" t="s">
        <v>20</v>
      </c>
      <c r="B54" s="19" t="s">
        <v>21</v>
      </c>
      <c r="C54" s="19" t="s">
        <v>50</v>
      </c>
      <c r="D54" s="19" t="s">
        <v>122</v>
      </c>
      <c r="E54" s="19" t="s">
        <v>97</v>
      </c>
      <c r="F54" s="6">
        <v>242249.49</v>
      </c>
      <c r="G54" s="6">
        <v>242249.49</v>
      </c>
      <c r="H54" s="60" t="s">
        <v>57</v>
      </c>
    </row>
    <row r="55" spans="1:8" s="2" customFormat="1" ht="13.5" thickBot="1">
      <c r="A55" s="13"/>
      <c r="B55" s="14"/>
      <c r="C55" s="14"/>
      <c r="D55" s="14"/>
      <c r="E55" s="14"/>
      <c r="F55" s="9">
        <f>SUM(F52:F54)</f>
        <v>623372.27</v>
      </c>
      <c r="G55" s="9">
        <f>SUM(G52:G54)</f>
        <v>623372.27</v>
      </c>
      <c r="H55" s="61"/>
    </row>
    <row r="56" spans="1:8" ht="12.75">
      <c r="A56" s="47" t="s">
        <v>22</v>
      </c>
      <c r="B56" s="48" t="s">
        <v>23</v>
      </c>
      <c r="C56" s="48" t="s">
        <v>51</v>
      </c>
      <c r="D56" s="48" t="s">
        <v>123</v>
      </c>
      <c r="E56" s="48" t="s">
        <v>97</v>
      </c>
      <c r="F56" s="4">
        <v>10694.68</v>
      </c>
      <c r="G56" s="4">
        <v>10694.68</v>
      </c>
      <c r="H56" s="59" t="s">
        <v>35</v>
      </c>
    </row>
    <row r="57" spans="1:8" ht="13.5" thickBot="1">
      <c r="A57" s="18" t="s">
        <v>22</v>
      </c>
      <c r="B57" s="19" t="s">
        <v>23</v>
      </c>
      <c r="C57" s="19" t="s">
        <v>51</v>
      </c>
      <c r="D57" s="19" t="s">
        <v>124</v>
      </c>
      <c r="E57" s="19" t="s">
        <v>97</v>
      </c>
      <c r="F57" s="6">
        <v>42395.8</v>
      </c>
      <c r="G57" s="6">
        <v>42395.8</v>
      </c>
      <c r="H57" s="60" t="s">
        <v>57</v>
      </c>
    </row>
    <row r="58" spans="1:8" s="2" customFormat="1" ht="13.5" thickBot="1">
      <c r="A58" s="13"/>
      <c r="B58" s="14"/>
      <c r="C58" s="14"/>
      <c r="D58" s="14"/>
      <c r="E58" s="14"/>
      <c r="F58" s="9">
        <f>SUM(F56:F57)</f>
        <v>53090.48</v>
      </c>
      <c r="G58" s="9">
        <f>SUM(G56:G57)</f>
        <v>53090.48</v>
      </c>
      <c r="H58" s="61"/>
    </row>
    <row r="59" spans="1:8" ht="12.75">
      <c r="A59" s="47" t="s">
        <v>24</v>
      </c>
      <c r="B59" s="48" t="s">
        <v>25</v>
      </c>
      <c r="C59" s="48" t="s">
        <v>58</v>
      </c>
      <c r="D59" s="48" t="s">
        <v>114</v>
      </c>
      <c r="E59" s="48" t="s">
        <v>97</v>
      </c>
      <c r="F59" s="4">
        <v>11442.72</v>
      </c>
      <c r="G59" s="4">
        <v>11442.72</v>
      </c>
      <c r="H59" s="59" t="s">
        <v>35</v>
      </c>
    </row>
    <row r="60" spans="1:8" ht="12.75">
      <c r="A60" s="16" t="s">
        <v>24</v>
      </c>
      <c r="B60" s="17" t="s">
        <v>25</v>
      </c>
      <c r="C60" s="17" t="s">
        <v>58</v>
      </c>
      <c r="D60" s="17" t="s">
        <v>125</v>
      </c>
      <c r="E60" s="17" t="s">
        <v>97</v>
      </c>
      <c r="F60" s="1">
        <v>56379.8</v>
      </c>
      <c r="G60" s="1">
        <v>56379.8</v>
      </c>
      <c r="H60" s="62" t="s">
        <v>62</v>
      </c>
    </row>
    <row r="61" spans="1:8" ht="13.5" thickBot="1">
      <c r="A61" s="18" t="s">
        <v>24</v>
      </c>
      <c r="B61" s="19" t="s">
        <v>25</v>
      </c>
      <c r="C61" s="19" t="s">
        <v>58</v>
      </c>
      <c r="D61" s="19" t="s">
        <v>126</v>
      </c>
      <c r="E61" s="19" t="s">
        <v>97</v>
      </c>
      <c r="F61" s="6">
        <v>19296.44</v>
      </c>
      <c r="G61" s="6">
        <v>19296.44</v>
      </c>
      <c r="H61" s="60" t="s">
        <v>57</v>
      </c>
    </row>
    <row r="62" spans="1:8" s="2" customFormat="1" ht="13.5" thickBot="1">
      <c r="A62" s="13"/>
      <c r="B62" s="14"/>
      <c r="C62" s="14"/>
      <c r="D62" s="14"/>
      <c r="E62" s="14"/>
      <c r="F62" s="9">
        <f>SUM(F59:F61)</f>
        <v>87118.96</v>
      </c>
      <c r="G62" s="9">
        <f>SUM(G59:G61)</f>
        <v>87118.96</v>
      </c>
      <c r="H62" s="61"/>
    </row>
    <row r="63" spans="1:8" ht="12.75">
      <c r="A63" s="47" t="s">
        <v>26</v>
      </c>
      <c r="B63" s="48" t="s">
        <v>27</v>
      </c>
      <c r="C63" s="48" t="s">
        <v>59</v>
      </c>
      <c r="D63" s="48" t="s">
        <v>127</v>
      </c>
      <c r="E63" s="48" t="s">
        <v>97</v>
      </c>
      <c r="F63" s="4">
        <v>1027697.51</v>
      </c>
      <c r="G63" s="4">
        <v>1027697.51</v>
      </c>
      <c r="H63" s="59" t="s">
        <v>35</v>
      </c>
    </row>
    <row r="64" spans="1:8" ht="13.5" thickBot="1">
      <c r="A64" s="18" t="s">
        <v>26</v>
      </c>
      <c r="B64" s="19" t="s">
        <v>27</v>
      </c>
      <c r="C64" s="19" t="s">
        <v>59</v>
      </c>
      <c r="D64" s="19" t="s">
        <v>86</v>
      </c>
      <c r="E64" s="19" t="s">
        <v>97</v>
      </c>
      <c r="F64" s="6">
        <v>81202.43</v>
      </c>
      <c r="G64" s="6">
        <v>81202.43</v>
      </c>
      <c r="H64" s="60" t="s">
        <v>57</v>
      </c>
    </row>
    <row r="65" spans="1:8" s="2" customFormat="1" ht="13.5" thickBot="1">
      <c r="A65" s="13"/>
      <c r="B65" s="14"/>
      <c r="C65" s="14"/>
      <c r="D65" s="14"/>
      <c r="E65" s="14"/>
      <c r="F65" s="9">
        <f>SUM(F63:F64)</f>
        <v>1108899.94</v>
      </c>
      <c r="G65" s="9">
        <f>SUM(G63:G64)</f>
        <v>1108899.94</v>
      </c>
      <c r="H65" s="61"/>
    </row>
    <row r="66" spans="1:8" ht="13.5" thickBot="1">
      <c r="A66" s="20" t="s">
        <v>28</v>
      </c>
      <c r="B66" s="21" t="s">
        <v>29</v>
      </c>
      <c r="C66" s="21" t="s">
        <v>52</v>
      </c>
      <c r="D66" s="21" t="s">
        <v>65</v>
      </c>
      <c r="E66" s="21" t="s">
        <v>97</v>
      </c>
      <c r="F66" s="7">
        <v>146488.46</v>
      </c>
      <c r="G66" s="7">
        <v>146488.46</v>
      </c>
      <c r="H66" s="63" t="s">
        <v>62</v>
      </c>
    </row>
    <row r="67" spans="1:8" s="2" customFormat="1" ht="13.5" thickBot="1">
      <c r="A67" s="11"/>
      <c r="B67" s="12"/>
      <c r="C67" s="12"/>
      <c r="D67" s="12"/>
      <c r="E67" s="12"/>
      <c r="F67" s="3">
        <f>SUM(F66)</f>
        <v>146488.46</v>
      </c>
      <c r="G67" s="3">
        <f>SUM(G66)</f>
        <v>146488.46</v>
      </c>
      <c r="H67" s="64"/>
    </row>
    <row r="68" spans="1:8" ht="13.5" thickBot="1">
      <c r="A68" s="20" t="s">
        <v>30</v>
      </c>
      <c r="B68" s="21" t="s">
        <v>31</v>
      </c>
      <c r="C68" s="21" t="s">
        <v>53</v>
      </c>
      <c r="D68" s="21" t="s">
        <v>66</v>
      </c>
      <c r="E68" s="21" t="s">
        <v>97</v>
      </c>
      <c r="F68" s="7">
        <v>16156.67</v>
      </c>
      <c r="G68" s="7">
        <v>16156.67</v>
      </c>
      <c r="H68" s="63" t="s">
        <v>62</v>
      </c>
    </row>
    <row r="69" spans="1:8" s="2" customFormat="1" ht="13.5" thickBot="1">
      <c r="A69" s="13"/>
      <c r="B69" s="14"/>
      <c r="C69" s="14"/>
      <c r="D69" s="14"/>
      <c r="E69" s="14"/>
      <c r="F69" s="9">
        <f>SUM(F68)</f>
        <v>16156.67</v>
      </c>
      <c r="G69" s="9">
        <f>SUM(G68)</f>
        <v>16156.67</v>
      </c>
      <c r="H69" s="61"/>
    </row>
    <row r="70" spans="1:8" ht="13.5" thickBot="1">
      <c r="A70" s="20" t="s">
        <v>33</v>
      </c>
      <c r="B70" s="21" t="s">
        <v>34</v>
      </c>
      <c r="C70" s="21" t="s">
        <v>54</v>
      </c>
      <c r="D70" s="21" t="s">
        <v>128</v>
      </c>
      <c r="E70" s="21" t="s">
        <v>97</v>
      </c>
      <c r="F70" s="7">
        <v>276288.79</v>
      </c>
      <c r="G70" s="7">
        <v>276288.79</v>
      </c>
      <c r="H70" s="63" t="s">
        <v>57</v>
      </c>
    </row>
    <row r="71" spans="1:8" s="2" customFormat="1" ht="13.5" thickBot="1">
      <c r="A71" s="13"/>
      <c r="B71" s="14"/>
      <c r="C71" s="14"/>
      <c r="D71" s="14"/>
      <c r="E71" s="14"/>
      <c r="F71" s="9">
        <f>SUM(F70)</f>
        <v>276288.79</v>
      </c>
      <c r="G71" s="9">
        <f>SUM(G70)</f>
        <v>276288.79</v>
      </c>
      <c r="H71" s="61"/>
    </row>
    <row r="72" spans="1:8" ht="13.5" thickBot="1">
      <c r="A72" s="20" t="s">
        <v>64</v>
      </c>
      <c r="B72" s="21" t="s">
        <v>37</v>
      </c>
      <c r="C72" s="21" t="s">
        <v>55</v>
      </c>
      <c r="D72" s="21" t="s">
        <v>129</v>
      </c>
      <c r="E72" s="21" t="s">
        <v>97</v>
      </c>
      <c r="F72" s="7">
        <v>15493.61</v>
      </c>
      <c r="G72" s="7">
        <v>15493.61</v>
      </c>
      <c r="H72" s="63" t="s">
        <v>57</v>
      </c>
    </row>
    <row r="73" spans="1:8" s="2" customFormat="1" ht="13.5" thickBot="1">
      <c r="A73" s="13"/>
      <c r="B73" s="14"/>
      <c r="C73" s="14"/>
      <c r="D73" s="14"/>
      <c r="E73" s="14"/>
      <c r="F73" s="9">
        <f>SUM(F72)</f>
        <v>15493.61</v>
      </c>
      <c r="G73" s="9">
        <f>SUM(G72)</f>
        <v>15493.61</v>
      </c>
      <c r="H73" s="61"/>
    </row>
    <row r="74" spans="1:8" ht="13.5" thickBot="1">
      <c r="A74" s="20" t="s">
        <v>67</v>
      </c>
      <c r="B74" s="21" t="s">
        <v>69</v>
      </c>
      <c r="C74" s="21" t="s">
        <v>68</v>
      </c>
      <c r="D74" s="21" t="s">
        <v>130</v>
      </c>
      <c r="E74" s="21" t="s">
        <v>97</v>
      </c>
      <c r="F74" s="7">
        <v>26668.41</v>
      </c>
      <c r="G74" s="7">
        <v>26668.41</v>
      </c>
      <c r="H74" s="63" t="s">
        <v>62</v>
      </c>
    </row>
    <row r="75" spans="1:8" s="2" customFormat="1" ht="13.5" thickBot="1">
      <c r="A75" s="11"/>
      <c r="B75" s="12"/>
      <c r="C75" s="12"/>
      <c r="D75" s="12"/>
      <c r="E75" s="12"/>
      <c r="F75" s="3">
        <f>SUM(F74)</f>
        <v>26668.41</v>
      </c>
      <c r="G75" s="3">
        <f>SUM(G74)</f>
        <v>26668.41</v>
      </c>
      <c r="H75" s="64"/>
    </row>
    <row r="76" spans="1:8" s="2" customFormat="1" ht="13.5" thickBot="1">
      <c r="A76" s="13"/>
      <c r="B76" s="14"/>
      <c r="C76" s="14"/>
      <c r="D76" s="14"/>
      <c r="E76" s="14"/>
      <c r="F76" s="9">
        <f>F22+F26+F29+F34+F38+F42+F46+F49+F51+F55+F58+F62+F65+F67+F69+F71+F73+F75</f>
        <v>18201581.61</v>
      </c>
      <c r="G76" s="9">
        <f>G22+G26+G29+G34+G38+G42+G46+G49+G51+G55+G58+G62+G65+G67+G69+G71+G73+G75</f>
        <v>18201581.61</v>
      </c>
      <c r="H76" s="61"/>
    </row>
    <row r="79" spans="1:7" ht="39" customHeight="1">
      <c r="A79" s="121" t="s">
        <v>131</v>
      </c>
      <c r="B79" s="121"/>
      <c r="C79" s="121"/>
      <c r="D79" s="121"/>
      <c r="E79" s="121"/>
      <c r="F79" s="121"/>
      <c r="G79" s="121"/>
    </row>
    <row r="80" spans="1:7" ht="22.5" customHeight="1">
      <c r="A80" s="121"/>
      <c r="B80" s="121"/>
      <c r="C80" s="121"/>
      <c r="D80" s="121"/>
      <c r="E80" s="121"/>
      <c r="F80" s="121"/>
      <c r="G80" s="121"/>
    </row>
    <row r="81" spans="1:7" ht="22.5" customHeight="1">
      <c r="A81" s="122"/>
      <c r="B81" s="122"/>
      <c r="C81" s="122"/>
      <c r="D81" s="122"/>
      <c r="E81" s="122"/>
      <c r="F81" s="122"/>
      <c r="G81" s="122"/>
    </row>
    <row r="82" spans="2:4" ht="13.5" thickBot="1">
      <c r="B82" s="37"/>
      <c r="C82" s="37"/>
      <c r="D82" s="37"/>
    </row>
    <row r="83" spans="1:7" s="32" customFormat="1" ht="21" thickBot="1">
      <c r="A83" s="42" t="s">
        <v>2</v>
      </c>
      <c r="B83" s="43" t="s">
        <v>0</v>
      </c>
      <c r="C83" s="43" t="s">
        <v>38</v>
      </c>
      <c r="D83" s="43" t="s">
        <v>39</v>
      </c>
      <c r="E83" s="43" t="s">
        <v>40</v>
      </c>
      <c r="F83" s="43" t="s">
        <v>41</v>
      </c>
      <c r="G83" s="43" t="s">
        <v>56</v>
      </c>
    </row>
    <row r="84" spans="1:7" s="32" customFormat="1" ht="27" thickBot="1">
      <c r="A84" s="101" t="s">
        <v>82</v>
      </c>
      <c r="B84" s="31" t="s">
        <v>3</v>
      </c>
      <c r="C84" s="31">
        <v>3071</v>
      </c>
      <c r="D84" s="33">
        <v>44196</v>
      </c>
      <c r="E84" s="30">
        <v>4999623.96</v>
      </c>
      <c r="F84" s="7">
        <f>E84</f>
        <v>4999623.96</v>
      </c>
      <c r="G84" s="81" t="s">
        <v>132</v>
      </c>
    </row>
    <row r="85" spans="1:7" s="32" customFormat="1" ht="13.5" thickBot="1">
      <c r="A85" s="102"/>
      <c r="B85" s="14"/>
      <c r="C85" s="14"/>
      <c r="D85" s="14"/>
      <c r="E85" s="9">
        <f>SUM(E84)</f>
        <v>4999623.96</v>
      </c>
      <c r="F85" s="9">
        <f>SUM(F84)</f>
        <v>4999623.96</v>
      </c>
      <c r="G85" s="9"/>
    </row>
    <row r="86" spans="1:8" ht="27" thickBot="1">
      <c r="A86" s="101" t="s">
        <v>6</v>
      </c>
      <c r="B86" s="31" t="s">
        <v>7</v>
      </c>
      <c r="C86" s="31">
        <v>1039</v>
      </c>
      <c r="D86" s="33">
        <v>44187</v>
      </c>
      <c r="E86" s="97">
        <v>2435799.15</v>
      </c>
      <c r="F86" s="97">
        <v>2435799.15</v>
      </c>
      <c r="G86" s="81" t="s">
        <v>133</v>
      </c>
      <c r="H86" s="55"/>
    </row>
    <row r="87" spans="1:8" s="2" customFormat="1" ht="13.5" thickBot="1">
      <c r="A87" s="102"/>
      <c r="B87" s="14"/>
      <c r="C87" s="14"/>
      <c r="D87" s="14"/>
      <c r="E87" s="9">
        <f>SUM(E86)</f>
        <v>2435799.15</v>
      </c>
      <c r="F87" s="9">
        <f>SUM(F86)</f>
        <v>2435799.15</v>
      </c>
      <c r="G87" s="9"/>
      <c r="H87" s="56"/>
    </row>
    <row r="88" spans="1:8" ht="27" thickBot="1">
      <c r="A88" s="103" t="s">
        <v>8</v>
      </c>
      <c r="B88" s="48" t="s">
        <v>9</v>
      </c>
      <c r="C88" s="21">
        <v>5015</v>
      </c>
      <c r="D88" s="50">
        <v>44188</v>
      </c>
      <c r="E88" s="7">
        <v>475964.86</v>
      </c>
      <c r="F88" s="7">
        <v>475964.86</v>
      </c>
      <c r="G88" s="81" t="s">
        <v>132</v>
      </c>
      <c r="H88" s="55"/>
    </row>
    <row r="89" spans="1:8" s="2" customFormat="1" ht="13.5" thickBot="1">
      <c r="A89" s="104"/>
      <c r="B89" s="12"/>
      <c r="C89" s="12"/>
      <c r="D89" s="12"/>
      <c r="E89" s="3">
        <f>SUM(E88)</f>
        <v>475964.86</v>
      </c>
      <c r="F89" s="3">
        <f>SUM(F88)</f>
        <v>475964.86</v>
      </c>
      <c r="G89" s="3"/>
      <c r="H89" s="56"/>
    </row>
    <row r="90" spans="1:8" s="2" customFormat="1" ht="27" thickBot="1">
      <c r="A90" s="105" t="s">
        <v>134</v>
      </c>
      <c r="B90" s="75" t="s">
        <v>11</v>
      </c>
      <c r="C90" s="75">
        <v>1894</v>
      </c>
      <c r="D90" s="76">
        <v>44193</v>
      </c>
      <c r="E90" s="92">
        <v>152711.27</v>
      </c>
      <c r="F90" s="7">
        <v>152711.27</v>
      </c>
      <c r="G90" s="81" t="s">
        <v>132</v>
      </c>
      <c r="H90" s="56"/>
    </row>
    <row r="91" spans="1:8" s="2" customFormat="1" ht="13.5" thickBot="1">
      <c r="A91" s="104"/>
      <c r="B91" s="12"/>
      <c r="C91" s="12"/>
      <c r="D91" s="12"/>
      <c r="E91" s="3">
        <f>SUM(E90)</f>
        <v>152711.27</v>
      </c>
      <c r="F91" s="3">
        <f>SUM(F90)</f>
        <v>152711.27</v>
      </c>
      <c r="G91" s="93"/>
      <c r="H91" s="56"/>
    </row>
    <row r="92" spans="1:8" s="2" customFormat="1" ht="27" thickBot="1">
      <c r="A92" s="105" t="s">
        <v>135</v>
      </c>
      <c r="B92" s="75" t="s">
        <v>13</v>
      </c>
      <c r="C92" s="75">
        <v>1086</v>
      </c>
      <c r="D92" s="76">
        <v>44188</v>
      </c>
      <c r="E92" s="92">
        <v>327325.28</v>
      </c>
      <c r="F92" s="92">
        <v>327325.28</v>
      </c>
      <c r="G92" s="81" t="s">
        <v>132</v>
      </c>
      <c r="H92" s="56"/>
    </row>
    <row r="93" spans="1:8" s="2" customFormat="1" ht="13.5" thickBot="1">
      <c r="A93" s="104"/>
      <c r="B93" s="12"/>
      <c r="C93" s="12"/>
      <c r="D93" s="12"/>
      <c r="E93" s="3">
        <f>SUM(E92)</f>
        <v>327325.28</v>
      </c>
      <c r="F93" s="3">
        <f>SUM(F92)</f>
        <v>327325.28</v>
      </c>
      <c r="G93" s="93"/>
      <c r="H93" s="56"/>
    </row>
    <row r="94" spans="1:8" s="2" customFormat="1" ht="27" thickBot="1">
      <c r="A94" s="105" t="s">
        <v>136</v>
      </c>
      <c r="B94" s="75" t="s">
        <v>15</v>
      </c>
      <c r="C94" s="75">
        <v>242</v>
      </c>
      <c r="D94" s="76">
        <v>44188</v>
      </c>
      <c r="E94" s="92">
        <v>916047.72</v>
      </c>
      <c r="F94" s="7">
        <v>916047.72</v>
      </c>
      <c r="G94" s="81" t="s">
        <v>132</v>
      </c>
      <c r="H94" s="56"/>
    </row>
    <row r="95" spans="1:8" s="2" customFormat="1" ht="13.5" thickBot="1">
      <c r="A95" s="104"/>
      <c r="B95" s="12"/>
      <c r="C95" s="12"/>
      <c r="D95" s="12"/>
      <c r="E95" s="3">
        <f>SUM(E94)</f>
        <v>916047.72</v>
      </c>
      <c r="F95" s="3">
        <f>SUM(F94)</f>
        <v>916047.72</v>
      </c>
      <c r="G95" s="93"/>
      <c r="H95" s="56"/>
    </row>
    <row r="96" spans="1:8" s="2" customFormat="1" ht="13.5" thickBot="1">
      <c r="A96" s="106" t="s">
        <v>137</v>
      </c>
      <c r="B96" s="70" t="s">
        <v>21</v>
      </c>
      <c r="C96" s="70">
        <v>583</v>
      </c>
      <c r="D96" s="78">
        <v>44187</v>
      </c>
      <c r="E96" s="71">
        <v>16393.33</v>
      </c>
      <c r="F96" s="71">
        <v>16393.33</v>
      </c>
      <c r="G96" s="81"/>
      <c r="H96" s="56"/>
    </row>
    <row r="97" spans="1:8" s="2" customFormat="1" ht="13.5" thickBot="1">
      <c r="A97" s="107"/>
      <c r="B97" s="73"/>
      <c r="C97" s="73"/>
      <c r="D97" s="73"/>
      <c r="E97" s="74">
        <f>SUM(E96)</f>
        <v>16393.33</v>
      </c>
      <c r="F97" s="74">
        <f>SUM(F96)</f>
        <v>16393.33</v>
      </c>
      <c r="G97" s="80"/>
      <c r="H97" s="56"/>
    </row>
    <row r="98" spans="1:8" s="2" customFormat="1" ht="39.75" thickBot="1">
      <c r="A98" s="106" t="s">
        <v>84</v>
      </c>
      <c r="B98" s="70" t="s">
        <v>19</v>
      </c>
      <c r="C98" s="70">
        <v>9200048</v>
      </c>
      <c r="D98" s="78">
        <v>44188</v>
      </c>
      <c r="E98" s="71">
        <v>103455.32</v>
      </c>
      <c r="F98" s="7">
        <v>103455.32</v>
      </c>
      <c r="G98" s="81" t="s">
        <v>138</v>
      </c>
      <c r="H98" s="56"/>
    </row>
    <row r="99" spans="1:8" s="2" customFormat="1" ht="13.5" thickBot="1">
      <c r="A99" s="107"/>
      <c r="B99" s="73"/>
      <c r="C99" s="73"/>
      <c r="D99" s="73"/>
      <c r="E99" s="74">
        <f>SUM(E98)</f>
        <v>103455.32</v>
      </c>
      <c r="F99" s="74">
        <f>SUM(F98)</f>
        <v>103455.32</v>
      </c>
      <c r="G99" s="80"/>
      <c r="H99" s="56"/>
    </row>
    <row r="100" spans="1:8" s="2" customFormat="1" ht="39.75" thickBot="1">
      <c r="A100" s="106" t="s">
        <v>139</v>
      </c>
      <c r="B100" s="70" t="s">
        <v>23</v>
      </c>
      <c r="C100" s="70">
        <v>1286</v>
      </c>
      <c r="D100" s="78">
        <v>44187</v>
      </c>
      <c r="E100" s="71">
        <v>17491.9</v>
      </c>
      <c r="F100" s="71">
        <v>17491.9</v>
      </c>
      <c r="G100" s="81" t="s">
        <v>140</v>
      </c>
      <c r="H100" s="56"/>
    </row>
    <row r="101" spans="1:8" s="2" customFormat="1" ht="13.5" thickBot="1">
      <c r="A101" s="72"/>
      <c r="B101" s="73"/>
      <c r="C101" s="73"/>
      <c r="D101" s="73"/>
      <c r="E101" s="74">
        <f>SUM(E100)</f>
        <v>17491.9</v>
      </c>
      <c r="F101" s="74">
        <f>SUM(F100)</f>
        <v>17491.9</v>
      </c>
      <c r="G101" s="80"/>
      <c r="H101" s="56"/>
    </row>
    <row r="102" spans="1:8" s="2" customFormat="1" ht="13.5" thickBot="1">
      <c r="A102" s="69"/>
      <c r="B102" s="70"/>
      <c r="C102" s="70"/>
      <c r="D102" s="70"/>
      <c r="E102" s="74">
        <f>E101+E99+E97+E95+E93+E91+E89+E87+E85</f>
        <v>9444812.79</v>
      </c>
      <c r="F102" s="74">
        <f>F101+F99+F97+F95+F93+F91+F89+F87+F85</f>
        <v>9444812.79</v>
      </c>
      <c r="G102" s="79"/>
      <c r="H102" s="56"/>
    </row>
    <row r="105" spans="1:7" ht="12.75">
      <c r="A105" s="123" t="s">
        <v>141</v>
      </c>
      <c r="B105" s="123"/>
      <c r="C105" s="123"/>
      <c r="D105" s="123"/>
      <c r="E105" s="123"/>
      <c r="F105" s="123"/>
      <c r="G105" s="123"/>
    </row>
    <row r="106" spans="1:7" ht="12.75">
      <c r="A106" s="123"/>
      <c r="B106" s="123"/>
      <c r="C106" s="123"/>
      <c r="D106" s="123"/>
      <c r="E106" s="123"/>
      <c r="F106" s="123"/>
      <c r="G106" s="123"/>
    </row>
    <row r="107" ht="12.75">
      <c r="H107" s="37"/>
    </row>
    <row r="108" ht="13.5" thickBot="1">
      <c r="H108" s="37"/>
    </row>
    <row r="109" spans="1:8" s="32" customFormat="1" ht="21" thickBot="1">
      <c r="A109" s="44" t="s">
        <v>2</v>
      </c>
      <c r="B109" s="45" t="s">
        <v>0</v>
      </c>
      <c r="C109" s="45" t="s">
        <v>1</v>
      </c>
      <c r="D109" s="45" t="s">
        <v>38</v>
      </c>
      <c r="E109" s="45" t="s">
        <v>39</v>
      </c>
      <c r="F109" s="45" t="s">
        <v>40</v>
      </c>
      <c r="G109" s="45" t="s">
        <v>41</v>
      </c>
      <c r="H109" s="46" t="s">
        <v>56</v>
      </c>
    </row>
    <row r="110" spans="1:8" ht="12.75">
      <c r="A110" s="47" t="s">
        <v>5</v>
      </c>
      <c r="B110" s="48" t="s">
        <v>3</v>
      </c>
      <c r="C110" s="48" t="s">
        <v>4</v>
      </c>
      <c r="D110" s="48">
        <v>3068</v>
      </c>
      <c r="E110" s="51">
        <v>44196</v>
      </c>
      <c r="F110" s="4">
        <v>2046398.31</v>
      </c>
      <c r="G110" s="4">
        <f>F110</f>
        <v>2046398.31</v>
      </c>
      <c r="H110" s="59" t="s">
        <v>35</v>
      </c>
    </row>
    <row r="111" spans="1:8" ht="12.75">
      <c r="A111" s="16" t="s">
        <v>5</v>
      </c>
      <c r="B111" s="17" t="s">
        <v>3</v>
      </c>
      <c r="C111" s="17" t="s">
        <v>4</v>
      </c>
      <c r="D111" s="17">
        <v>3066</v>
      </c>
      <c r="E111" s="41">
        <v>44196</v>
      </c>
      <c r="F111" s="1">
        <v>227700.37</v>
      </c>
      <c r="G111" s="1">
        <f>F111</f>
        <v>227700.37</v>
      </c>
      <c r="H111" s="62" t="s">
        <v>62</v>
      </c>
    </row>
    <row r="112" spans="1:8" ht="13.5" thickBot="1">
      <c r="A112" s="18" t="s">
        <v>5</v>
      </c>
      <c r="B112" s="19" t="s">
        <v>3</v>
      </c>
      <c r="C112" s="19" t="s">
        <v>4</v>
      </c>
      <c r="D112" s="19"/>
      <c r="E112" s="19"/>
      <c r="F112" s="6"/>
      <c r="G112" s="6"/>
      <c r="H112" s="60" t="s">
        <v>57</v>
      </c>
    </row>
    <row r="113" spans="1:8" s="2" customFormat="1" ht="13.5" thickBot="1">
      <c r="A113" s="13"/>
      <c r="B113" s="14"/>
      <c r="C113" s="14"/>
      <c r="D113" s="14"/>
      <c r="E113" s="14"/>
      <c r="F113" s="9">
        <f>SUM(F110:F112)</f>
        <v>2274098.68</v>
      </c>
      <c r="G113" s="9">
        <f>SUM(G110:G112)</f>
        <v>2274098.68</v>
      </c>
      <c r="H113" s="61"/>
    </row>
    <row r="114" spans="1:8" ht="12.75">
      <c r="A114" s="47" t="s">
        <v>6</v>
      </c>
      <c r="B114" s="48" t="s">
        <v>7</v>
      </c>
      <c r="C114" s="48" t="s">
        <v>42</v>
      </c>
      <c r="D114" s="48">
        <v>1073</v>
      </c>
      <c r="E114" s="51">
        <v>44196</v>
      </c>
      <c r="F114" s="4">
        <v>3021018.42</v>
      </c>
      <c r="G114" s="4">
        <v>3021018.42</v>
      </c>
      <c r="H114" s="59" t="s">
        <v>35</v>
      </c>
    </row>
    <row r="115" spans="1:8" ht="12.75">
      <c r="A115" s="16" t="s">
        <v>6</v>
      </c>
      <c r="B115" s="17" t="s">
        <v>7</v>
      </c>
      <c r="C115" s="17" t="s">
        <v>42</v>
      </c>
      <c r="D115" s="17">
        <v>1074</v>
      </c>
      <c r="E115" s="41">
        <v>44196</v>
      </c>
      <c r="F115" s="1">
        <v>362661.26</v>
      </c>
      <c r="G115" s="1">
        <v>362661.26</v>
      </c>
      <c r="H115" s="62" t="s">
        <v>62</v>
      </c>
    </row>
    <row r="116" spans="1:8" ht="13.5" thickBot="1">
      <c r="A116" s="18" t="s">
        <v>6</v>
      </c>
      <c r="B116" s="19" t="s">
        <v>7</v>
      </c>
      <c r="C116" s="19" t="s">
        <v>42</v>
      </c>
      <c r="D116" s="19"/>
      <c r="E116" s="19"/>
      <c r="F116" s="6"/>
      <c r="G116" s="6"/>
      <c r="H116" s="60" t="s">
        <v>57</v>
      </c>
    </row>
    <row r="117" spans="1:8" s="2" customFormat="1" ht="13.5" thickBot="1">
      <c r="A117" s="13"/>
      <c r="B117" s="14"/>
      <c r="C117" s="14"/>
      <c r="D117" s="14"/>
      <c r="E117" s="14"/>
      <c r="F117" s="9">
        <f>SUM(F114:F116)</f>
        <v>3383679.6799999997</v>
      </c>
      <c r="G117" s="9">
        <f>SUM(G114:G116)</f>
        <v>3383679.6799999997</v>
      </c>
      <c r="H117" s="61"/>
    </row>
    <row r="118" spans="1:8" ht="12.75">
      <c r="A118" s="47" t="s">
        <v>8</v>
      </c>
      <c r="B118" s="48" t="s">
        <v>9</v>
      </c>
      <c r="C118" s="48" t="s">
        <v>43</v>
      </c>
      <c r="D118" s="48">
        <v>5037</v>
      </c>
      <c r="E118" s="51">
        <v>44196</v>
      </c>
      <c r="F118" s="4">
        <v>304594.28</v>
      </c>
      <c r="G118" s="4">
        <v>304594.28</v>
      </c>
      <c r="H118" s="59" t="s">
        <v>35</v>
      </c>
    </row>
    <row r="119" spans="1:8" ht="13.5" thickBot="1">
      <c r="A119" s="18" t="s">
        <v>8</v>
      </c>
      <c r="B119" s="19" t="s">
        <v>9</v>
      </c>
      <c r="C119" s="19" t="s">
        <v>43</v>
      </c>
      <c r="D119" s="19">
        <v>5038</v>
      </c>
      <c r="E119" s="38">
        <v>44196</v>
      </c>
      <c r="F119" s="6">
        <v>4990.94</v>
      </c>
      <c r="G119" s="6">
        <v>4990.94</v>
      </c>
      <c r="H119" s="60" t="s">
        <v>62</v>
      </c>
    </row>
    <row r="120" spans="1:8" s="2" customFormat="1" ht="13.5" thickBot="1">
      <c r="A120" s="13"/>
      <c r="B120" s="14"/>
      <c r="C120" s="14"/>
      <c r="D120" s="14"/>
      <c r="E120" s="14"/>
      <c r="F120" s="9">
        <f>SUM(F118:F119)</f>
        <v>309585.22000000003</v>
      </c>
      <c r="G120" s="9">
        <f>SUM(G118:G119)</f>
        <v>309585.22000000003</v>
      </c>
      <c r="H120" s="61"/>
    </row>
    <row r="121" spans="1:8" ht="12.75">
      <c r="A121" s="47" t="s">
        <v>10</v>
      </c>
      <c r="B121" s="48" t="s">
        <v>11</v>
      </c>
      <c r="C121" s="48" t="s">
        <v>44</v>
      </c>
      <c r="D121" s="48">
        <v>1895</v>
      </c>
      <c r="E121" s="51">
        <v>44196</v>
      </c>
      <c r="F121" s="4">
        <v>550125.65</v>
      </c>
      <c r="G121" s="4">
        <v>550125.65</v>
      </c>
      <c r="H121" s="59" t="s">
        <v>35</v>
      </c>
    </row>
    <row r="122" spans="1:8" ht="12.75">
      <c r="A122" s="16" t="s">
        <v>10</v>
      </c>
      <c r="B122" s="17" t="s">
        <v>11</v>
      </c>
      <c r="C122" s="17" t="s">
        <v>44</v>
      </c>
      <c r="D122" s="17">
        <v>1897</v>
      </c>
      <c r="E122" s="41">
        <v>44196</v>
      </c>
      <c r="F122" s="1">
        <v>26.65</v>
      </c>
      <c r="G122" s="1">
        <v>26.65</v>
      </c>
      <c r="H122" s="62" t="s">
        <v>62</v>
      </c>
    </row>
    <row r="123" spans="1:8" ht="12.75">
      <c r="A123" s="16" t="s">
        <v>10</v>
      </c>
      <c r="B123" s="17" t="s">
        <v>11</v>
      </c>
      <c r="C123" s="17" t="s">
        <v>44</v>
      </c>
      <c r="D123" s="17"/>
      <c r="E123" s="17"/>
      <c r="F123" s="1"/>
      <c r="G123" s="1"/>
      <c r="H123" s="62" t="s">
        <v>57</v>
      </c>
    </row>
    <row r="124" spans="1:8" ht="13.5" thickBot="1">
      <c r="A124" s="18" t="s">
        <v>10</v>
      </c>
      <c r="B124" s="19" t="s">
        <v>11</v>
      </c>
      <c r="C124" s="19" t="s">
        <v>44</v>
      </c>
      <c r="D124" s="19">
        <v>1896</v>
      </c>
      <c r="E124" s="100">
        <v>31122020</v>
      </c>
      <c r="F124" s="6">
        <v>44767.8</v>
      </c>
      <c r="G124" s="6">
        <v>44767.8</v>
      </c>
      <c r="H124" s="60" t="s">
        <v>63</v>
      </c>
    </row>
    <row r="125" spans="1:8" s="2" customFormat="1" ht="13.5" thickBot="1">
      <c r="A125" s="13"/>
      <c r="B125" s="14"/>
      <c r="C125" s="14"/>
      <c r="D125" s="14"/>
      <c r="E125" s="14"/>
      <c r="F125" s="9">
        <f>SUM(F121:F124)</f>
        <v>594920.1000000001</v>
      </c>
      <c r="G125" s="9">
        <f>SUM(G121:G124)</f>
        <v>594920.1000000001</v>
      </c>
      <c r="H125" s="61"/>
    </row>
    <row r="126" spans="1:8" ht="12.75">
      <c r="A126" s="47" t="s">
        <v>12</v>
      </c>
      <c r="B126" s="48" t="s">
        <v>13</v>
      </c>
      <c r="C126" s="48" t="s">
        <v>45</v>
      </c>
      <c r="D126" s="48">
        <v>1095</v>
      </c>
      <c r="E126" s="51">
        <v>44196</v>
      </c>
      <c r="F126" s="4">
        <v>464547.91</v>
      </c>
      <c r="G126" s="4">
        <v>464547.91</v>
      </c>
      <c r="H126" s="59" t="s">
        <v>35</v>
      </c>
    </row>
    <row r="127" spans="1:8" ht="12.75">
      <c r="A127" s="16" t="s">
        <v>12</v>
      </c>
      <c r="B127" s="17" t="s">
        <v>13</v>
      </c>
      <c r="C127" s="17" t="s">
        <v>45</v>
      </c>
      <c r="D127" s="17">
        <v>1096</v>
      </c>
      <c r="E127" s="41">
        <v>44196</v>
      </c>
      <c r="F127" s="1">
        <v>19132.8</v>
      </c>
      <c r="G127" s="1">
        <v>19132.8</v>
      </c>
      <c r="H127" s="62" t="s">
        <v>62</v>
      </c>
    </row>
    <row r="128" spans="1:8" ht="13.5" thickBot="1">
      <c r="A128" s="18" t="s">
        <v>12</v>
      </c>
      <c r="B128" s="19" t="s">
        <v>13</v>
      </c>
      <c r="C128" s="19" t="s">
        <v>45</v>
      </c>
      <c r="D128" s="19"/>
      <c r="E128" s="19"/>
      <c r="F128" s="6"/>
      <c r="G128" s="6"/>
      <c r="H128" s="60" t="s">
        <v>57</v>
      </c>
    </row>
    <row r="129" spans="1:8" s="2" customFormat="1" ht="13.5" thickBot="1">
      <c r="A129" s="13"/>
      <c r="B129" s="14"/>
      <c r="C129" s="14"/>
      <c r="D129" s="14"/>
      <c r="E129" s="14"/>
      <c r="F129" s="9">
        <f>SUM(F126:F128)</f>
        <v>483680.70999999996</v>
      </c>
      <c r="G129" s="9">
        <f>SUM(G126:G128)</f>
        <v>483680.70999999996</v>
      </c>
      <c r="H129" s="61"/>
    </row>
    <row r="130" spans="1:8" ht="12.75">
      <c r="A130" s="47" t="s">
        <v>14</v>
      </c>
      <c r="B130" s="48" t="s">
        <v>15</v>
      </c>
      <c r="C130" s="48" t="s">
        <v>46</v>
      </c>
      <c r="D130" s="48">
        <v>244</v>
      </c>
      <c r="E130" s="51">
        <v>44196</v>
      </c>
      <c r="F130" s="4">
        <v>306490.14</v>
      </c>
      <c r="G130" s="4">
        <v>306490.14</v>
      </c>
      <c r="H130" s="59" t="s">
        <v>35</v>
      </c>
    </row>
    <row r="131" spans="1:8" ht="12.75">
      <c r="A131" s="16" t="s">
        <v>14</v>
      </c>
      <c r="B131" s="17" t="s">
        <v>15</v>
      </c>
      <c r="C131" s="17" t="s">
        <v>46</v>
      </c>
      <c r="D131" s="17">
        <v>245</v>
      </c>
      <c r="E131" s="41">
        <v>44196</v>
      </c>
      <c r="F131" s="1">
        <v>300364.97</v>
      </c>
      <c r="G131" s="1">
        <v>300364.97</v>
      </c>
      <c r="H131" s="62" t="s">
        <v>62</v>
      </c>
    </row>
    <row r="132" spans="1:8" ht="13.5" thickBot="1">
      <c r="A132" s="18" t="s">
        <v>14</v>
      </c>
      <c r="B132" s="19" t="s">
        <v>15</v>
      </c>
      <c r="C132" s="19" t="s">
        <v>46</v>
      </c>
      <c r="D132" s="19"/>
      <c r="E132" s="19"/>
      <c r="F132" s="6"/>
      <c r="G132" s="6"/>
      <c r="H132" s="60" t="s">
        <v>57</v>
      </c>
    </row>
    <row r="133" spans="1:8" s="2" customFormat="1" ht="13.5" thickBot="1">
      <c r="A133" s="13"/>
      <c r="B133" s="14"/>
      <c r="C133" s="14"/>
      <c r="D133" s="14"/>
      <c r="E133" s="14"/>
      <c r="F133" s="9">
        <f>SUM(F130:F132)</f>
        <v>606855.11</v>
      </c>
      <c r="G133" s="9">
        <f>SUM(G130:G132)</f>
        <v>606855.11</v>
      </c>
      <c r="H133" s="61"/>
    </row>
    <row r="134" spans="1:8" ht="12.75">
      <c r="A134" s="47" t="s">
        <v>16</v>
      </c>
      <c r="B134" s="48" t="s">
        <v>17</v>
      </c>
      <c r="C134" s="48" t="s">
        <v>47</v>
      </c>
      <c r="D134" s="48">
        <v>624</v>
      </c>
      <c r="E134" s="51">
        <v>44196</v>
      </c>
      <c r="F134" s="4">
        <v>60113.34</v>
      </c>
      <c r="G134" s="4">
        <v>60113.34</v>
      </c>
      <c r="H134" s="59" t="s">
        <v>35</v>
      </c>
    </row>
    <row r="135" spans="1:8" ht="12.75">
      <c r="A135" s="16" t="s">
        <v>16</v>
      </c>
      <c r="B135" s="17" t="s">
        <v>17</v>
      </c>
      <c r="C135" s="17" t="s">
        <v>47</v>
      </c>
      <c r="D135" s="17">
        <v>625</v>
      </c>
      <c r="E135" s="41">
        <v>44196</v>
      </c>
      <c r="F135" s="1">
        <v>50558</v>
      </c>
      <c r="G135" s="1">
        <v>50558</v>
      </c>
      <c r="H135" s="62" t="s">
        <v>62</v>
      </c>
    </row>
    <row r="136" spans="1:8" ht="13.5" thickBot="1">
      <c r="A136" s="18" t="s">
        <v>16</v>
      </c>
      <c r="B136" s="19" t="s">
        <v>17</v>
      </c>
      <c r="C136" s="19" t="s">
        <v>47</v>
      </c>
      <c r="D136" s="19"/>
      <c r="E136" s="19"/>
      <c r="F136" s="6"/>
      <c r="G136" s="6"/>
      <c r="H136" s="60" t="s">
        <v>57</v>
      </c>
    </row>
    <row r="137" spans="1:8" s="2" customFormat="1" ht="13.5" thickBot="1">
      <c r="A137" s="13"/>
      <c r="B137" s="14"/>
      <c r="C137" s="14"/>
      <c r="D137" s="14"/>
      <c r="E137" s="14"/>
      <c r="F137" s="9">
        <f>SUM(F134:F136)</f>
        <v>110671.34</v>
      </c>
      <c r="G137" s="9">
        <f>SUM(G134:G136)</f>
        <v>110671.34</v>
      </c>
      <c r="H137" s="61"/>
    </row>
    <row r="138" spans="1:8" ht="12.75">
      <c r="A138" s="15" t="s">
        <v>18</v>
      </c>
      <c r="B138" s="34" t="s">
        <v>19</v>
      </c>
      <c r="C138" s="34" t="s">
        <v>48</v>
      </c>
      <c r="D138" s="34">
        <v>9200058</v>
      </c>
      <c r="E138" s="40">
        <v>44196</v>
      </c>
      <c r="F138" s="35">
        <v>361.52</v>
      </c>
      <c r="G138" s="35">
        <v>361.52</v>
      </c>
      <c r="H138" s="65" t="s">
        <v>35</v>
      </c>
    </row>
    <row r="139" spans="1:8" ht="13.5" thickBot="1">
      <c r="A139" s="18" t="s">
        <v>18</v>
      </c>
      <c r="B139" s="19" t="s">
        <v>19</v>
      </c>
      <c r="C139" s="19" t="s">
        <v>48</v>
      </c>
      <c r="D139" s="19"/>
      <c r="E139" s="19"/>
      <c r="F139" s="6"/>
      <c r="G139" s="6"/>
      <c r="H139" s="60" t="s">
        <v>57</v>
      </c>
    </row>
    <row r="140" spans="1:8" s="2" customFormat="1" ht="13.5" thickBot="1">
      <c r="A140" s="13"/>
      <c r="B140" s="14"/>
      <c r="C140" s="14"/>
      <c r="D140" s="14"/>
      <c r="E140" s="14"/>
      <c r="F140" s="9">
        <f>SUM(F138:F139)</f>
        <v>361.52</v>
      </c>
      <c r="G140" s="9">
        <f>SUM(G138:G139)</f>
        <v>361.52</v>
      </c>
      <c r="H140" s="61"/>
    </row>
    <row r="141" spans="1:8" ht="12.75">
      <c r="A141" s="47" t="s">
        <v>20</v>
      </c>
      <c r="B141" s="48" t="s">
        <v>21</v>
      </c>
      <c r="C141" s="48" t="s">
        <v>50</v>
      </c>
      <c r="D141" s="48">
        <v>588</v>
      </c>
      <c r="E141" s="51">
        <v>44196</v>
      </c>
      <c r="F141" s="4">
        <v>34789.64</v>
      </c>
      <c r="G141" s="4">
        <v>34789.64</v>
      </c>
      <c r="H141" s="59" t="s">
        <v>35</v>
      </c>
    </row>
    <row r="142" spans="1:8" ht="12.75">
      <c r="A142" s="16" t="s">
        <v>20</v>
      </c>
      <c r="B142" s="17" t="s">
        <v>21</v>
      </c>
      <c r="C142" s="17" t="s">
        <v>50</v>
      </c>
      <c r="D142" s="17">
        <v>589</v>
      </c>
      <c r="E142" s="41">
        <v>44196</v>
      </c>
      <c r="F142" s="1">
        <v>16195.8</v>
      </c>
      <c r="G142" s="1">
        <v>16195.8</v>
      </c>
      <c r="H142" s="62" t="s">
        <v>62</v>
      </c>
    </row>
    <row r="143" spans="1:8" ht="13.5" thickBot="1">
      <c r="A143" s="18" t="s">
        <v>20</v>
      </c>
      <c r="B143" s="19" t="s">
        <v>21</v>
      </c>
      <c r="C143" s="19" t="s">
        <v>50</v>
      </c>
      <c r="D143" s="19"/>
      <c r="E143" s="19"/>
      <c r="F143" s="6"/>
      <c r="G143" s="6"/>
      <c r="H143" s="60" t="s">
        <v>57</v>
      </c>
    </row>
    <row r="144" spans="1:8" s="2" customFormat="1" ht="13.5" thickBot="1">
      <c r="A144" s="13"/>
      <c r="B144" s="14"/>
      <c r="C144" s="14"/>
      <c r="D144" s="14"/>
      <c r="E144" s="14"/>
      <c r="F144" s="9">
        <f>SUM(F141:F143)</f>
        <v>50985.44</v>
      </c>
      <c r="G144" s="9">
        <f>SUM(G141:G143)</f>
        <v>50985.44</v>
      </c>
      <c r="H144" s="61"/>
    </row>
    <row r="145" spans="1:8" ht="12.75">
      <c r="A145" s="47" t="s">
        <v>22</v>
      </c>
      <c r="B145" s="48" t="s">
        <v>23</v>
      </c>
      <c r="C145" s="48" t="s">
        <v>51</v>
      </c>
      <c r="D145" s="48">
        <v>1303</v>
      </c>
      <c r="E145" s="51">
        <v>44196</v>
      </c>
      <c r="F145" s="4">
        <v>563.44</v>
      </c>
      <c r="G145" s="4">
        <v>563.44</v>
      </c>
      <c r="H145" s="59" t="s">
        <v>35</v>
      </c>
    </row>
    <row r="146" spans="1:8" ht="13.5" thickBot="1">
      <c r="A146" s="18" t="s">
        <v>22</v>
      </c>
      <c r="B146" s="19" t="s">
        <v>23</v>
      </c>
      <c r="C146" s="19" t="s">
        <v>51</v>
      </c>
      <c r="D146" s="19">
        <v>1304</v>
      </c>
      <c r="E146" s="38">
        <v>44196</v>
      </c>
      <c r="F146" s="6">
        <v>129.01</v>
      </c>
      <c r="G146" s="6">
        <v>129.01</v>
      </c>
      <c r="H146" s="60" t="s">
        <v>57</v>
      </c>
    </row>
    <row r="147" spans="1:8" s="2" customFormat="1" ht="13.5" thickBot="1">
      <c r="A147" s="13"/>
      <c r="B147" s="14"/>
      <c r="C147" s="14"/>
      <c r="D147" s="14"/>
      <c r="E147" s="14"/>
      <c r="F147" s="9">
        <f>SUM(F145:F146)</f>
        <v>692.45</v>
      </c>
      <c r="G147" s="9">
        <f>SUM(G145:G146)</f>
        <v>692.45</v>
      </c>
      <c r="H147" s="61"/>
    </row>
    <row r="148" spans="1:8" ht="12.75">
      <c r="A148" s="47" t="s">
        <v>24</v>
      </c>
      <c r="B148" s="48" t="s">
        <v>25</v>
      </c>
      <c r="C148" s="48" t="s">
        <v>58</v>
      </c>
      <c r="D148" s="48">
        <v>522</v>
      </c>
      <c r="E148" s="51">
        <v>44196</v>
      </c>
      <c r="F148" s="4">
        <v>31005.97</v>
      </c>
      <c r="G148" s="4">
        <v>31005.97</v>
      </c>
      <c r="H148" s="59" t="s">
        <v>35</v>
      </c>
    </row>
    <row r="149" spans="1:8" ht="12.75">
      <c r="A149" s="16" t="s">
        <v>24</v>
      </c>
      <c r="B149" s="17" t="s">
        <v>25</v>
      </c>
      <c r="C149" s="17" t="s">
        <v>58</v>
      </c>
      <c r="D149" s="17">
        <v>523</v>
      </c>
      <c r="E149" s="41">
        <v>44196</v>
      </c>
      <c r="F149" s="1">
        <v>12851.18</v>
      </c>
      <c r="G149" s="1">
        <v>12851.18</v>
      </c>
      <c r="H149" s="62" t="s">
        <v>62</v>
      </c>
    </row>
    <row r="150" spans="1:8" ht="13.5" thickBot="1">
      <c r="A150" s="18" t="s">
        <v>24</v>
      </c>
      <c r="B150" s="19" t="s">
        <v>25</v>
      </c>
      <c r="C150" s="19" t="s">
        <v>58</v>
      </c>
      <c r="D150" s="19"/>
      <c r="E150" s="19"/>
      <c r="F150" s="6"/>
      <c r="G150" s="6"/>
      <c r="H150" s="60" t="s">
        <v>57</v>
      </c>
    </row>
    <row r="151" spans="1:8" s="2" customFormat="1" ht="13.5" thickBot="1">
      <c r="A151" s="13"/>
      <c r="B151" s="14"/>
      <c r="C151" s="14"/>
      <c r="D151" s="14"/>
      <c r="E151" s="14"/>
      <c r="F151" s="9">
        <f>SUM(F148:F150)</f>
        <v>43857.15</v>
      </c>
      <c r="G151" s="9">
        <f>SUM(G148:G150)</f>
        <v>43857.15</v>
      </c>
      <c r="H151" s="61"/>
    </row>
    <row r="152" spans="1:8" ht="12.75">
      <c r="A152" s="47" t="s">
        <v>26</v>
      </c>
      <c r="B152" s="48" t="s">
        <v>27</v>
      </c>
      <c r="C152" s="48" t="s">
        <v>59</v>
      </c>
      <c r="D152" s="48">
        <v>296</v>
      </c>
      <c r="E152" s="51">
        <v>44196</v>
      </c>
      <c r="F152" s="4">
        <v>1247862.31</v>
      </c>
      <c r="G152" s="4">
        <v>1247862.31</v>
      </c>
      <c r="H152" s="59" t="s">
        <v>35</v>
      </c>
    </row>
    <row r="153" spans="1:8" ht="13.5" thickBot="1">
      <c r="A153" s="18" t="s">
        <v>26</v>
      </c>
      <c r="B153" s="19" t="s">
        <v>27</v>
      </c>
      <c r="C153" s="19" t="s">
        <v>59</v>
      </c>
      <c r="D153" s="19">
        <v>297</v>
      </c>
      <c r="E153" s="38">
        <v>44196</v>
      </c>
      <c r="F153" s="6">
        <v>4873.68</v>
      </c>
      <c r="G153" s="6">
        <v>4873.68</v>
      </c>
      <c r="H153" s="60" t="s">
        <v>62</v>
      </c>
    </row>
    <row r="154" spans="1:8" s="2" customFormat="1" ht="13.5" thickBot="1">
      <c r="A154" s="13"/>
      <c r="B154" s="14"/>
      <c r="C154" s="14"/>
      <c r="D154" s="14"/>
      <c r="E154" s="14"/>
      <c r="F154" s="9">
        <f>SUM(F152:F153)</f>
        <v>1252735.99</v>
      </c>
      <c r="G154" s="9">
        <f>SUM(G152:G153)</f>
        <v>1252735.99</v>
      </c>
      <c r="H154" s="61"/>
    </row>
    <row r="155" spans="1:8" ht="13.5" thickBot="1">
      <c r="A155" s="20" t="s">
        <v>28</v>
      </c>
      <c r="B155" s="21" t="s">
        <v>29</v>
      </c>
      <c r="C155" s="21" t="s">
        <v>52</v>
      </c>
      <c r="D155" s="21">
        <v>114</v>
      </c>
      <c r="E155" s="50">
        <v>44196</v>
      </c>
      <c r="F155" s="7">
        <v>2989.56</v>
      </c>
      <c r="G155" s="7">
        <v>2989.56</v>
      </c>
      <c r="H155" s="63" t="s">
        <v>62</v>
      </c>
    </row>
    <row r="156" spans="1:8" s="2" customFormat="1" ht="13.5" thickBot="1">
      <c r="A156" s="11"/>
      <c r="B156" s="12"/>
      <c r="C156" s="12"/>
      <c r="D156" s="12"/>
      <c r="E156" s="12"/>
      <c r="F156" s="3">
        <f>SUM(F155)</f>
        <v>2989.56</v>
      </c>
      <c r="G156" s="3">
        <f>SUM(G155)</f>
        <v>2989.56</v>
      </c>
      <c r="H156" s="64"/>
    </row>
    <row r="157" spans="1:8" ht="13.5" thickBot="1">
      <c r="A157" s="20" t="s">
        <v>30</v>
      </c>
      <c r="B157" s="21" t="s">
        <v>31</v>
      </c>
      <c r="C157" s="21" t="s">
        <v>53</v>
      </c>
      <c r="D157" s="21">
        <v>673</v>
      </c>
      <c r="E157" s="50">
        <v>44196</v>
      </c>
      <c r="F157" s="7">
        <v>20772.87</v>
      </c>
      <c r="G157" s="7">
        <v>20772.87</v>
      </c>
      <c r="H157" s="63" t="s">
        <v>62</v>
      </c>
    </row>
    <row r="158" spans="1:8" s="2" customFormat="1" ht="13.5" thickBot="1">
      <c r="A158" s="13"/>
      <c r="B158" s="14"/>
      <c r="C158" s="14"/>
      <c r="D158" s="14"/>
      <c r="E158" s="14"/>
      <c r="F158" s="9">
        <f>SUM(F157)</f>
        <v>20772.87</v>
      </c>
      <c r="G158" s="9">
        <f>SUM(G157)</f>
        <v>20772.87</v>
      </c>
      <c r="H158" s="61"/>
    </row>
    <row r="159" spans="1:8" ht="13.5" thickBot="1">
      <c r="A159" s="20" t="s">
        <v>67</v>
      </c>
      <c r="B159" s="21" t="s">
        <v>69</v>
      </c>
      <c r="C159" s="21" t="s">
        <v>68</v>
      </c>
      <c r="D159" s="21">
        <v>707</v>
      </c>
      <c r="E159" s="50">
        <v>44196</v>
      </c>
      <c r="F159" s="7">
        <v>31034</v>
      </c>
      <c r="G159" s="7">
        <v>31034</v>
      </c>
      <c r="H159" s="63" t="s">
        <v>62</v>
      </c>
    </row>
    <row r="160" spans="1:8" s="2" customFormat="1" ht="13.5" thickBot="1">
      <c r="A160" s="11"/>
      <c r="B160" s="12"/>
      <c r="C160" s="12"/>
      <c r="D160" s="12"/>
      <c r="E160" s="12"/>
      <c r="F160" s="3">
        <f>SUM(F159)</f>
        <v>31034</v>
      </c>
      <c r="G160" s="3">
        <f>SUM(G159)</f>
        <v>31034</v>
      </c>
      <c r="H160" s="64"/>
    </row>
    <row r="161" spans="1:8" s="2" customFormat="1" ht="13.5" thickBot="1">
      <c r="A161" s="13"/>
      <c r="B161" s="14"/>
      <c r="C161" s="14"/>
      <c r="D161" s="14"/>
      <c r="E161" s="14"/>
      <c r="F161" s="9">
        <f>F160+F158+F156+F154+F151+F147+F144+F140+F137+F133+F129+F125+F120+F117+F113</f>
        <v>9166919.82</v>
      </c>
      <c r="G161" s="9">
        <f>G160+G158+G156+G154+G151+G147+G144+G140+G137+G133+G129+G125+G120+G117+G113</f>
        <v>9166919.82</v>
      </c>
      <c r="H161" s="61"/>
    </row>
    <row r="164" spans="1:7" ht="39" customHeight="1">
      <c r="A164" s="121" t="s">
        <v>142</v>
      </c>
      <c r="B164" s="121"/>
      <c r="C164" s="121"/>
      <c r="D164" s="121"/>
      <c r="E164" s="121"/>
      <c r="F164" s="121"/>
      <c r="G164" s="121"/>
    </row>
    <row r="165" spans="1:7" ht="18.75" customHeight="1">
      <c r="A165" s="121"/>
      <c r="B165" s="121"/>
      <c r="C165" s="121"/>
      <c r="D165" s="121"/>
      <c r="E165" s="121"/>
      <c r="F165" s="121"/>
      <c r="G165" s="121"/>
    </row>
    <row r="166" spans="1:7" ht="7.5" customHeight="1">
      <c r="A166" s="122"/>
      <c r="B166" s="122"/>
      <c r="C166" s="122"/>
      <c r="D166" s="122"/>
      <c r="E166" s="122"/>
      <c r="F166" s="122"/>
      <c r="G166" s="122"/>
    </row>
    <row r="167" spans="2:4" ht="13.5" thickBot="1">
      <c r="B167" s="37"/>
      <c r="C167" s="37"/>
      <c r="D167" s="37"/>
    </row>
    <row r="168" spans="1:7" s="32" customFormat="1" ht="21" thickBot="1">
      <c r="A168" s="42" t="s">
        <v>2</v>
      </c>
      <c r="B168" s="43" t="s">
        <v>0</v>
      </c>
      <c r="C168" s="43" t="s">
        <v>38</v>
      </c>
      <c r="D168" s="43" t="s">
        <v>39</v>
      </c>
      <c r="E168" s="43" t="s">
        <v>40</v>
      </c>
      <c r="F168" s="43" t="s">
        <v>41</v>
      </c>
      <c r="G168" s="43" t="s">
        <v>56</v>
      </c>
    </row>
    <row r="169" spans="1:7" s="32" customFormat="1" ht="27" thickBot="1">
      <c r="A169" s="101" t="s">
        <v>82</v>
      </c>
      <c r="B169" s="31" t="s">
        <v>3</v>
      </c>
      <c r="C169" s="31">
        <v>3070</v>
      </c>
      <c r="D169" s="33">
        <v>44196</v>
      </c>
      <c r="E169" s="30">
        <v>507389.49</v>
      </c>
      <c r="F169" s="7">
        <f>E169</f>
        <v>507389.49</v>
      </c>
      <c r="G169" s="81" t="s">
        <v>143</v>
      </c>
    </row>
    <row r="170" spans="1:7" s="32" customFormat="1" ht="13.5" thickBot="1">
      <c r="A170" s="102"/>
      <c r="B170" s="14"/>
      <c r="C170" s="14"/>
      <c r="D170" s="14"/>
      <c r="E170" s="9">
        <f>SUM(E169)</f>
        <v>507389.49</v>
      </c>
      <c r="F170" s="9">
        <f>SUM(F169)</f>
        <v>507389.49</v>
      </c>
      <c r="G170" s="9"/>
    </row>
    <row r="171" spans="1:8" ht="27" thickBot="1">
      <c r="A171" s="101" t="s">
        <v>6</v>
      </c>
      <c r="B171" s="31" t="s">
        <v>7</v>
      </c>
      <c r="C171" s="31">
        <v>1072</v>
      </c>
      <c r="D171" s="33">
        <v>44196</v>
      </c>
      <c r="E171" s="97">
        <v>1158488.5</v>
      </c>
      <c r="F171" s="97">
        <v>1158488.5</v>
      </c>
      <c r="G171" s="81" t="s">
        <v>144</v>
      </c>
      <c r="H171" s="55"/>
    </row>
    <row r="172" spans="1:8" s="2" customFormat="1" ht="13.5" thickBot="1">
      <c r="A172" s="102"/>
      <c r="B172" s="14"/>
      <c r="C172" s="14"/>
      <c r="D172" s="14"/>
      <c r="E172" s="9">
        <f>SUM(E171)</f>
        <v>1158488.5</v>
      </c>
      <c r="F172" s="9">
        <f>SUM(F171)</f>
        <v>1158488.5</v>
      </c>
      <c r="G172" s="9"/>
      <c r="H172" s="56"/>
    </row>
    <row r="173" spans="1:8" ht="27" thickBot="1">
      <c r="A173" s="103" t="s">
        <v>8</v>
      </c>
      <c r="B173" s="48" t="s">
        <v>9</v>
      </c>
      <c r="C173" s="21">
        <v>5036</v>
      </c>
      <c r="D173" s="50">
        <v>44196</v>
      </c>
      <c r="E173" s="7">
        <v>324810.03</v>
      </c>
      <c r="F173" s="7">
        <v>324810.03</v>
      </c>
      <c r="G173" s="81" t="s">
        <v>143</v>
      </c>
      <c r="H173" s="55"/>
    </row>
    <row r="174" spans="1:8" s="2" customFormat="1" ht="13.5" thickBot="1">
      <c r="A174" s="104"/>
      <c r="B174" s="12"/>
      <c r="C174" s="12"/>
      <c r="D174" s="12"/>
      <c r="E174" s="3">
        <f>SUM(E173)</f>
        <v>324810.03</v>
      </c>
      <c r="F174" s="3">
        <f>SUM(F173)</f>
        <v>324810.03</v>
      </c>
      <c r="G174" s="3"/>
      <c r="H174" s="56"/>
    </row>
    <row r="175" spans="1:8" s="2" customFormat="1" ht="27" thickBot="1">
      <c r="A175" s="105" t="s">
        <v>134</v>
      </c>
      <c r="B175" s="75" t="s">
        <v>11</v>
      </c>
      <c r="C175" s="75">
        <v>1898</v>
      </c>
      <c r="D175" s="76">
        <v>44196</v>
      </c>
      <c r="E175" s="92">
        <v>96703.32</v>
      </c>
      <c r="F175" s="92">
        <v>96703.32</v>
      </c>
      <c r="G175" s="81" t="s">
        <v>143</v>
      </c>
      <c r="H175" s="56"/>
    </row>
    <row r="176" spans="1:8" s="2" customFormat="1" ht="13.5" thickBot="1">
      <c r="A176" s="104"/>
      <c r="B176" s="12"/>
      <c r="C176" s="12"/>
      <c r="D176" s="12"/>
      <c r="E176" s="3">
        <f>SUM(E175)</f>
        <v>96703.32</v>
      </c>
      <c r="F176" s="3">
        <f>SUM(F175)</f>
        <v>96703.32</v>
      </c>
      <c r="G176" s="93"/>
      <c r="H176" s="56"/>
    </row>
    <row r="177" spans="1:8" s="2" customFormat="1" ht="27" thickBot="1">
      <c r="A177" s="105" t="s">
        <v>135</v>
      </c>
      <c r="B177" s="75" t="s">
        <v>13</v>
      </c>
      <c r="C177" s="75">
        <v>1097</v>
      </c>
      <c r="D177" s="76">
        <v>44196</v>
      </c>
      <c r="E177" s="92">
        <v>151083</v>
      </c>
      <c r="F177" s="92">
        <v>151083</v>
      </c>
      <c r="G177" s="81" t="s">
        <v>143</v>
      </c>
      <c r="H177" s="56"/>
    </row>
    <row r="178" spans="1:8" s="2" customFormat="1" ht="13.5" thickBot="1">
      <c r="A178" s="104"/>
      <c r="B178" s="12"/>
      <c r="C178" s="12"/>
      <c r="D178" s="12"/>
      <c r="E178" s="3">
        <f>SUM(E177)</f>
        <v>151083</v>
      </c>
      <c r="F178" s="3">
        <f>SUM(F177)</f>
        <v>151083</v>
      </c>
      <c r="G178" s="93"/>
      <c r="H178" s="56"/>
    </row>
    <row r="179" spans="1:8" s="2" customFormat="1" ht="27" thickBot="1">
      <c r="A179" s="105" t="s">
        <v>136</v>
      </c>
      <c r="B179" s="75" t="s">
        <v>15</v>
      </c>
      <c r="C179" s="75">
        <v>246</v>
      </c>
      <c r="D179" s="76">
        <v>44196</v>
      </c>
      <c r="E179" s="92">
        <v>23256</v>
      </c>
      <c r="F179" s="92">
        <v>23256</v>
      </c>
      <c r="G179" s="81" t="s">
        <v>143</v>
      </c>
      <c r="H179" s="56"/>
    </row>
    <row r="180" spans="1:8" s="2" customFormat="1" ht="13.5" thickBot="1">
      <c r="A180" s="104"/>
      <c r="B180" s="12"/>
      <c r="C180" s="12"/>
      <c r="D180" s="12"/>
      <c r="E180" s="3">
        <f>SUM(E179)</f>
        <v>23256</v>
      </c>
      <c r="F180" s="3">
        <f>SUM(F179)</f>
        <v>23256</v>
      </c>
      <c r="G180" s="93"/>
      <c r="H180" s="56"/>
    </row>
    <row r="181" spans="1:8" s="2" customFormat="1" ht="27" thickBot="1">
      <c r="A181" s="105" t="s">
        <v>26</v>
      </c>
      <c r="B181" s="75" t="s">
        <v>27</v>
      </c>
      <c r="C181" s="75">
        <v>298</v>
      </c>
      <c r="D181" s="76">
        <v>44196</v>
      </c>
      <c r="E181" s="92">
        <v>92712.82</v>
      </c>
      <c r="F181" s="92">
        <v>92712.82</v>
      </c>
      <c r="G181" s="81" t="s">
        <v>143</v>
      </c>
      <c r="H181" s="56"/>
    </row>
    <row r="182" spans="1:8" s="2" customFormat="1" ht="13.5" thickBot="1">
      <c r="A182" s="104"/>
      <c r="B182" s="12"/>
      <c r="C182" s="12"/>
      <c r="D182" s="12"/>
      <c r="E182" s="3">
        <f>SUM(E181)</f>
        <v>92712.82</v>
      </c>
      <c r="F182" s="3">
        <f>SUM(F181)</f>
        <v>92712.82</v>
      </c>
      <c r="G182" s="93"/>
      <c r="H182" s="56"/>
    </row>
    <row r="183" spans="1:8" s="2" customFormat="1" ht="13.5" thickBot="1">
      <c r="A183" s="69"/>
      <c r="B183" s="70"/>
      <c r="C183" s="70"/>
      <c r="D183" s="70"/>
      <c r="E183" s="74">
        <f>E182+E180+E178+E176+E174+E172+E170</f>
        <v>2354443.16</v>
      </c>
      <c r="F183" s="74">
        <f>F182+F180+F178+F176+F174+F172+F170</f>
        <v>2354443.16</v>
      </c>
      <c r="G183" s="79"/>
      <c r="H183" s="56"/>
    </row>
    <row r="187" spans="1:7" ht="39" customHeight="1">
      <c r="A187" s="121" t="s">
        <v>146</v>
      </c>
      <c r="B187" s="121"/>
      <c r="C187" s="121"/>
      <c r="D187" s="121"/>
      <c r="E187" s="121"/>
      <c r="F187" s="121"/>
      <c r="G187" s="121"/>
    </row>
    <row r="188" spans="1:7" ht="18.75" customHeight="1">
      <c r="A188" s="121"/>
      <c r="B188" s="121"/>
      <c r="C188" s="121"/>
      <c r="D188" s="121"/>
      <c r="E188" s="121"/>
      <c r="F188" s="121"/>
      <c r="G188" s="121"/>
    </row>
    <row r="189" spans="1:7" ht="7.5" customHeight="1">
      <c r="A189" s="122"/>
      <c r="B189" s="122"/>
      <c r="C189" s="122"/>
      <c r="D189" s="122"/>
      <c r="E189" s="122"/>
      <c r="F189" s="122"/>
      <c r="G189" s="122"/>
    </row>
    <row r="190" spans="2:4" ht="13.5" thickBot="1">
      <c r="B190" s="37"/>
      <c r="C190" s="37"/>
      <c r="D190" s="37"/>
    </row>
    <row r="191" spans="1:7" s="32" customFormat="1" ht="21" thickBot="1">
      <c r="A191" s="42" t="s">
        <v>2</v>
      </c>
      <c r="B191" s="43" t="s">
        <v>0</v>
      </c>
      <c r="C191" s="43" t="s">
        <v>38</v>
      </c>
      <c r="D191" s="43" t="s">
        <v>39</v>
      </c>
      <c r="E191" s="43" t="s">
        <v>40</v>
      </c>
      <c r="F191" s="43" t="s">
        <v>41</v>
      </c>
      <c r="G191" s="43" t="s">
        <v>56</v>
      </c>
    </row>
    <row r="192" spans="1:8" s="2" customFormat="1" ht="39.75" thickBot="1">
      <c r="A192" s="106" t="s">
        <v>84</v>
      </c>
      <c r="B192" s="70" t="s">
        <v>19</v>
      </c>
      <c r="C192" s="70">
        <v>9200049</v>
      </c>
      <c r="D192" s="78">
        <v>44188</v>
      </c>
      <c r="E192" s="71">
        <v>198277.85</v>
      </c>
      <c r="F192" s="7">
        <v>198277.85</v>
      </c>
      <c r="G192" s="81" t="s">
        <v>147</v>
      </c>
      <c r="H192" s="56"/>
    </row>
    <row r="193" spans="1:8" s="2" customFormat="1" ht="13.5" thickBot="1">
      <c r="A193" s="107"/>
      <c r="B193" s="73"/>
      <c r="C193" s="73"/>
      <c r="D193" s="73"/>
      <c r="E193" s="74">
        <f>SUM(E192)</f>
        <v>198277.85</v>
      </c>
      <c r="F193" s="74">
        <f>SUM(F192)</f>
        <v>198277.85</v>
      </c>
      <c r="G193" s="80"/>
      <c r="H193" s="56"/>
    </row>
    <row r="196" spans="1:7" ht="12.75">
      <c r="A196" s="123" t="s">
        <v>148</v>
      </c>
      <c r="B196" s="123"/>
      <c r="C196" s="123"/>
      <c r="D196" s="123"/>
      <c r="E196" s="123"/>
      <c r="F196" s="123"/>
      <c r="G196" s="123"/>
    </row>
    <row r="197" spans="1:7" ht="12.75">
      <c r="A197" s="123"/>
      <c r="B197" s="123"/>
      <c r="C197" s="123"/>
      <c r="D197" s="123"/>
      <c r="E197" s="123"/>
      <c r="F197" s="123"/>
      <c r="G197" s="123"/>
    </row>
    <row r="198" spans="1:5" ht="12.75">
      <c r="A198" s="37"/>
      <c r="B198" s="37"/>
      <c r="C198" s="37"/>
      <c r="D198" s="37"/>
      <c r="E198" s="37"/>
    </row>
    <row r="199" spans="1:5" ht="13.5" thickBot="1">
      <c r="A199" s="37"/>
      <c r="B199" s="37"/>
      <c r="C199" s="37"/>
      <c r="D199" s="37"/>
      <c r="E199" s="37"/>
    </row>
    <row r="200" spans="1:8" s="32" customFormat="1" ht="21" thickBot="1">
      <c r="A200" s="66" t="s">
        <v>2</v>
      </c>
      <c r="B200" s="67" t="s">
        <v>0</v>
      </c>
      <c r="C200" s="67" t="s">
        <v>1</v>
      </c>
      <c r="D200" s="67" t="s">
        <v>38</v>
      </c>
      <c r="E200" s="67" t="s">
        <v>39</v>
      </c>
      <c r="F200" s="67" t="s">
        <v>40</v>
      </c>
      <c r="G200" s="67" t="s">
        <v>41</v>
      </c>
      <c r="H200" s="68" t="s">
        <v>56</v>
      </c>
    </row>
    <row r="201" spans="1:8" ht="13.5" thickBot="1">
      <c r="A201" s="20" t="s">
        <v>12</v>
      </c>
      <c r="B201" s="21" t="s">
        <v>13</v>
      </c>
      <c r="C201" s="21" t="s">
        <v>45</v>
      </c>
      <c r="D201" s="21" t="s">
        <v>149</v>
      </c>
      <c r="E201" s="21" t="s">
        <v>150</v>
      </c>
      <c r="F201" s="7">
        <v>197950.16</v>
      </c>
      <c r="G201" s="7">
        <v>197950.16</v>
      </c>
      <c r="H201" s="8" t="s">
        <v>35</v>
      </c>
    </row>
    <row r="202" spans="1:8" s="2" customFormat="1" ht="13.5" thickBot="1">
      <c r="A202" s="11"/>
      <c r="B202" s="12"/>
      <c r="C202" s="12"/>
      <c r="D202" s="12"/>
      <c r="E202" s="12"/>
      <c r="F202" s="3">
        <f>SUM(F201)</f>
        <v>197950.16</v>
      </c>
      <c r="G202" s="3">
        <f>SUM(G201)</f>
        <v>197950.16</v>
      </c>
      <c r="H202" s="10"/>
    </row>
    <row r="203" spans="1:8" ht="13.5" thickBot="1">
      <c r="A203" s="20" t="s">
        <v>8</v>
      </c>
      <c r="B203" s="21" t="s">
        <v>9</v>
      </c>
      <c r="C203" s="21" t="s">
        <v>43</v>
      </c>
      <c r="D203" s="21" t="s">
        <v>151</v>
      </c>
      <c r="E203" s="21" t="s">
        <v>152</v>
      </c>
      <c r="F203" s="7">
        <v>163027.62</v>
      </c>
      <c r="G203" s="7">
        <v>163027.62</v>
      </c>
      <c r="H203" s="8" t="s">
        <v>35</v>
      </c>
    </row>
    <row r="204" spans="1:8" s="2" customFormat="1" ht="13.5" thickBot="1">
      <c r="A204" s="13"/>
      <c r="B204" s="14"/>
      <c r="C204" s="14"/>
      <c r="D204" s="14"/>
      <c r="E204" s="14"/>
      <c r="F204" s="9">
        <f>SUM(F203)</f>
        <v>163027.62</v>
      </c>
      <c r="G204" s="9">
        <f>SUM(G203)</f>
        <v>163027.62</v>
      </c>
      <c r="H204" s="5"/>
    </row>
    <row r="205" spans="1:8" s="2" customFormat="1" ht="13.5" thickBot="1">
      <c r="A205" s="13"/>
      <c r="B205" s="14"/>
      <c r="C205" s="14"/>
      <c r="D205" s="14"/>
      <c r="E205" s="14"/>
      <c r="F205" s="28">
        <f>SUM(F204,F202)</f>
        <v>360977.78</v>
      </c>
      <c r="G205" s="28">
        <f>SUM(G204,G202)</f>
        <v>360977.78</v>
      </c>
      <c r="H205" s="5"/>
    </row>
    <row r="207" spans="1:7" ht="12.75">
      <c r="A207" s="123" t="s">
        <v>148</v>
      </c>
      <c r="B207" s="123"/>
      <c r="C207" s="123"/>
      <c r="D207" s="123"/>
      <c r="E207" s="123"/>
      <c r="F207" s="123"/>
      <c r="G207" s="123"/>
    </row>
    <row r="208" spans="1:7" ht="12.75">
      <c r="A208" s="123"/>
      <c r="B208" s="123"/>
      <c r="C208" s="123"/>
      <c r="D208" s="123"/>
      <c r="E208" s="123"/>
      <c r="F208" s="123"/>
      <c r="G208" s="123"/>
    </row>
    <row r="211" ht="13.5" thickBot="1"/>
    <row r="212" spans="1:9" s="32" customFormat="1" ht="21" thickBot="1">
      <c r="A212" s="66" t="s">
        <v>2</v>
      </c>
      <c r="B212" s="67" t="s">
        <v>0</v>
      </c>
      <c r="C212" s="67" t="s">
        <v>1</v>
      </c>
      <c r="D212" s="67" t="s">
        <v>38</v>
      </c>
      <c r="E212" s="67" t="s">
        <v>39</v>
      </c>
      <c r="F212" s="67" t="s">
        <v>40</v>
      </c>
      <c r="G212" s="67" t="s">
        <v>41</v>
      </c>
      <c r="H212" s="67" t="s">
        <v>61</v>
      </c>
      <c r="I212" s="68" t="s">
        <v>56</v>
      </c>
    </row>
    <row r="213" spans="1:9" ht="13.5" thickBot="1">
      <c r="A213" s="69" t="s">
        <v>14</v>
      </c>
      <c r="B213" s="94" t="s">
        <v>15</v>
      </c>
      <c r="C213" s="94" t="s">
        <v>46</v>
      </c>
      <c r="D213" s="94" t="s">
        <v>76</v>
      </c>
      <c r="E213" s="94" t="s">
        <v>150</v>
      </c>
      <c r="F213" s="71">
        <v>282677.85</v>
      </c>
      <c r="G213" s="71">
        <v>260539.23</v>
      </c>
      <c r="H213" s="95">
        <f>F213-G213</f>
        <v>22138.619999999966</v>
      </c>
      <c r="I213" s="54" t="s">
        <v>153</v>
      </c>
    </row>
    <row r="214" spans="1:9" ht="13.5" thickBot="1">
      <c r="A214" s="112" t="s">
        <v>36</v>
      </c>
      <c r="B214" s="7" t="s">
        <v>36</v>
      </c>
      <c r="C214" s="7" t="s">
        <v>36</v>
      </c>
      <c r="D214" s="113"/>
      <c r="E214" s="113"/>
      <c r="F214" s="114">
        <f>SUM(F213)</f>
        <v>282677.85</v>
      </c>
      <c r="G214" s="9">
        <f>SUM(G213)</f>
        <v>260539.23</v>
      </c>
      <c r="H214" s="9">
        <f>SUM(H213)</f>
        <v>22138.619999999966</v>
      </c>
      <c r="I214" s="53" t="s">
        <v>36</v>
      </c>
    </row>
  </sheetData>
  <sheetProtection/>
  <mergeCells count="9">
    <mergeCell ref="A187:G189"/>
    <mergeCell ref="A196:G197"/>
    <mergeCell ref="A207:G208"/>
    <mergeCell ref="A5:G6"/>
    <mergeCell ref="A11:E11"/>
    <mergeCell ref="A14:G15"/>
    <mergeCell ref="A79:G81"/>
    <mergeCell ref="A105:G106"/>
    <mergeCell ref="A164:G16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55">
      <selection activeCell="F199" sqref="F199"/>
    </sheetView>
  </sheetViews>
  <sheetFormatPr defaultColWidth="9.140625" defaultRowHeight="14.25" customHeight="1"/>
  <cols>
    <col min="1" max="1" width="46.28125" style="0" customWidth="1"/>
    <col min="2" max="2" width="7.8515625" style="0" bestFit="1" customWidth="1"/>
    <col min="3" max="3" width="8.00390625" style="0" bestFit="1" customWidth="1"/>
    <col min="4" max="4" width="12.00390625" style="0" bestFit="1" customWidth="1"/>
    <col min="5" max="5" width="11.7109375" style="0" bestFit="1" customWidth="1"/>
    <col min="6" max="6" width="12.8515625" style="0" bestFit="1" customWidth="1"/>
    <col min="7" max="7" width="31.8515625" style="0" customWidth="1"/>
    <col min="8" max="8" width="11.28125" style="0" customWidth="1"/>
    <col min="9" max="9" width="10.8515625" style="0" customWidth="1"/>
  </cols>
  <sheetData>
    <row r="1" spans="1:8" ht="14.25" customHeight="1">
      <c r="A1" s="123" t="s">
        <v>154</v>
      </c>
      <c r="B1" s="123"/>
      <c r="C1" s="123"/>
      <c r="D1" s="123"/>
      <c r="E1" s="123"/>
      <c r="F1" s="123"/>
      <c r="G1" s="123"/>
      <c r="H1" s="57"/>
    </row>
    <row r="2" spans="1:8" ht="14.25" customHeight="1">
      <c r="A2" s="123"/>
      <c r="B2" s="123"/>
      <c r="C2" s="123"/>
      <c r="D2" s="123"/>
      <c r="E2" s="123"/>
      <c r="F2" s="123"/>
      <c r="G2" s="123"/>
      <c r="H2" s="57"/>
    </row>
    <row r="5" ht="14.25" customHeight="1" thickBot="1"/>
    <row r="6" spans="1:10" s="32" customFormat="1" ht="14.25" customHeight="1" thickBot="1">
      <c r="A6" s="66" t="s">
        <v>2</v>
      </c>
      <c r="B6" s="67" t="s">
        <v>0</v>
      </c>
      <c r="C6" s="67" t="s">
        <v>1</v>
      </c>
      <c r="D6" s="67" t="s">
        <v>38</v>
      </c>
      <c r="E6" s="67" t="s">
        <v>39</v>
      </c>
      <c r="F6" s="67" t="s">
        <v>40</v>
      </c>
      <c r="G6" s="67" t="s">
        <v>41</v>
      </c>
      <c r="H6" s="67" t="s">
        <v>155</v>
      </c>
      <c r="I6" s="67" t="s">
        <v>61</v>
      </c>
      <c r="J6" s="68" t="s">
        <v>56</v>
      </c>
    </row>
    <row r="7" spans="1:10" ht="14.25" customHeight="1" thickBot="1">
      <c r="A7" s="69" t="s">
        <v>14</v>
      </c>
      <c r="B7" s="94" t="s">
        <v>15</v>
      </c>
      <c r="C7" s="94" t="s">
        <v>46</v>
      </c>
      <c r="D7" s="94" t="s">
        <v>76</v>
      </c>
      <c r="E7" s="94" t="s">
        <v>150</v>
      </c>
      <c r="F7" s="71">
        <v>282677.85</v>
      </c>
      <c r="G7" s="71">
        <v>22138.62</v>
      </c>
      <c r="H7" s="71">
        <v>260539.23</v>
      </c>
      <c r="I7" s="95">
        <f>F7-G7-H7</f>
        <v>0</v>
      </c>
      <c r="J7" s="54" t="s">
        <v>153</v>
      </c>
    </row>
    <row r="8" spans="1:10" ht="14.25" customHeight="1" thickBot="1">
      <c r="A8" s="112" t="s">
        <v>36</v>
      </c>
      <c r="B8" s="7" t="s">
        <v>36</v>
      </c>
      <c r="C8" s="7" t="s">
        <v>36</v>
      </c>
      <c r="D8" s="113"/>
      <c r="E8" s="113"/>
      <c r="F8" s="114">
        <f>SUM(F7)</f>
        <v>282677.85</v>
      </c>
      <c r="G8" s="9">
        <f>SUM(G7)</f>
        <v>22138.62</v>
      </c>
      <c r="H8" s="9"/>
      <c r="I8" s="9">
        <f>SUM(I7)</f>
        <v>0</v>
      </c>
      <c r="J8" s="53" t="s">
        <v>36</v>
      </c>
    </row>
    <row r="11" spans="1:8" ht="12.75">
      <c r="A11" s="123" t="s">
        <v>156</v>
      </c>
      <c r="B11" s="123"/>
      <c r="C11" s="123"/>
      <c r="D11" s="123"/>
      <c r="E11" s="123"/>
      <c r="F11" s="123"/>
      <c r="G11" s="123"/>
      <c r="H11" s="57"/>
    </row>
    <row r="12" spans="1:8" ht="12.75">
      <c r="A12" s="123"/>
      <c r="B12" s="123"/>
      <c r="C12" s="123"/>
      <c r="D12" s="123"/>
      <c r="E12" s="123"/>
      <c r="F12" s="123"/>
      <c r="G12" s="123"/>
      <c r="H12" s="57"/>
    </row>
    <row r="13" ht="12.75"/>
    <row r="14" ht="12.75"/>
    <row r="15" ht="13.5" thickBot="1"/>
    <row r="16" spans="1:8" s="32" customFormat="1" ht="21" thickBot="1">
      <c r="A16" s="44" t="s">
        <v>2</v>
      </c>
      <c r="B16" s="45" t="s">
        <v>0</v>
      </c>
      <c r="C16" s="45" t="s">
        <v>1</v>
      </c>
      <c r="D16" s="45" t="s">
        <v>38</v>
      </c>
      <c r="E16" s="45" t="s">
        <v>39</v>
      </c>
      <c r="F16" s="45" t="s">
        <v>40</v>
      </c>
      <c r="G16" s="45" t="s">
        <v>41</v>
      </c>
      <c r="H16" s="46" t="s">
        <v>56</v>
      </c>
    </row>
    <row r="17" spans="1:8" ht="12.75">
      <c r="A17" s="47" t="s">
        <v>5</v>
      </c>
      <c r="B17" s="48" t="s">
        <v>3</v>
      </c>
      <c r="C17" s="48" t="s">
        <v>4</v>
      </c>
      <c r="D17" s="48" t="s">
        <v>157</v>
      </c>
      <c r="E17" s="48" t="s">
        <v>158</v>
      </c>
      <c r="F17" s="4">
        <v>7850275.64</v>
      </c>
      <c r="G17" s="4">
        <v>7850275.64</v>
      </c>
      <c r="H17" s="49" t="s">
        <v>35</v>
      </c>
    </row>
    <row r="18" spans="1:8" ht="12.75">
      <c r="A18" s="16" t="s">
        <v>5</v>
      </c>
      <c r="B18" s="17" t="s">
        <v>3</v>
      </c>
      <c r="C18" s="17" t="s">
        <v>4</v>
      </c>
      <c r="D18" s="17" t="s">
        <v>159</v>
      </c>
      <c r="E18" s="17" t="s">
        <v>158</v>
      </c>
      <c r="F18" s="1">
        <v>215010</v>
      </c>
      <c r="G18" s="1">
        <v>215010</v>
      </c>
      <c r="H18" s="24" t="s">
        <v>62</v>
      </c>
    </row>
    <row r="19" spans="1:8" ht="13.5" thickBot="1">
      <c r="A19" s="18" t="s">
        <v>5</v>
      </c>
      <c r="B19" s="19" t="s">
        <v>3</v>
      </c>
      <c r="C19" s="19" t="s">
        <v>4</v>
      </c>
      <c r="D19" s="19" t="s">
        <v>160</v>
      </c>
      <c r="E19" s="19" t="s">
        <v>158</v>
      </c>
      <c r="F19" s="6">
        <v>386175.94</v>
      </c>
      <c r="G19" s="6">
        <v>386175.94</v>
      </c>
      <c r="H19" s="23" t="s">
        <v>57</v>
      </c>
    </row>
    <row r="20" spans="1:8" s="2" customFormat="1" ht="13.5" thickBot="1">
      <c r="A20" s="13"/>
      <c r="B20" s="14"/>
      <c r="C20" s="14"/>
      <c r="D20" s="14"/>
      <c r="E20" s="14"/>
      <c r="F20" s="9">
        <f>SUM(F17:F19)</f>
        <v>8451461.58</v>
      </c>
      <c r="G20" s="9">
        <f>SUM(G17:G19)</f>
        <v>8451461.58</v>
      </c>
      <c r="H20" s="5"/>
    </row>
    <row r="21" spans="1:8" ht="12.75">
      <c r="A21" s="47" t="s">
        <v>6</v>
      </c>
      <c r="B21" s="48" t="s">
        <v>7</v>
      </c>
      <c r="C21" s="48" t="s">
        <v>42</v>
      </c>
      <c r="D21" s="48" t="s">
        <v>85</v>
      </c>
      <c r="E21" s="48" t="s">
        <v>158</v>
      </c>
      <c r="F21" s="4">
        <v>2523042.26</v>
      </c>
      <c r="G21" s="4">
        <v>2523042.26</v>
      </c>
      <c r="H21" s="49" t="s">
        <v>35</v>
      </c>
    </row>
    <row r="22" spans="1:8" ht="12.75">
      <c r="A22" s="16" t="s">
        <v>6</v>
      </c>
      <c r="B22" s="17" t="s">
        <v>7</v>
      </c>
      <c r="C22" s="17" t="s">
        <v>42</v>
      </c>
      <c r="D22" s="17" t="s">
        <v>161</v>
      </c>
      <c r="E22" s="17" t="s">
        <v>158</v>
      </c>
      <c r="F22" s="1">
        <v>119076.36</v>
      </c>
      <c r="G22" s="1">
        <v>119076.36</v>
      </c>
      <c r="H22" s="24" t="s">
        <v>62</v>
      </c>
    </row>
    <row r="23" spans="1:8" ht="13.5" thickBot="1">
      <c r="A23" s="18" t="s">
        <v>6</v>
      </c>
      <c r="B23" s="19" t="s">
        <v>7</v>
      </c>
      <c r="C23" s="19" t="s">
        <v>42</v>
      </c>
      <c r="D23" s="19" t="s">
        <v>162</v>
      </c>
      <c r="E23" s="19" t="s">
        <v>158</v>
      </c>
      <c r="F23" s="6">
        <v>571822.16</v>
      </c>
      <c r="G23" s="6">
        <v>571822.16</v>
      </c>
      <c r="H23" s="23" t="s">
        <v>57</v>
      </c>
    </row>
    <row r="24" spans="1:8" s="2" customFormat="1" ht="13.5" thickBot="1">
      <c r="A24" s="13"/>
      <c r="B24" s="14"/>
      <c r="C24" s="14"/>
      <c r="D24" s="14"/>
      <c r="E24" s="14"/>
      <c r="F24" s="9">
        <f>SUM(F21:F23)</f>
        <v>3213940.78</v>
      </c>
      <c r="G24" s="9">
        <f>SUM(G21:G23)</f>
        <v>3213940.78</v>
      </c>
      <c r="H24" s="5"/>
    </row>
    <row r="25" spans="1:8" ht="12.75">
      <c r="A25" s="47" t="s">
        <v>8</v>
      </c>
      <c r="B25" s="48" t="s">
        <v>9</v>
      </c>
      <c r="C25" s="48" t="s">
        <v>43</v>
      </c>
      <c r="D25" s="48" t="s">
        <v>163</v>
      </c>
      <c r="E25" s="48" t="s">
        <v>158</v>
      </c>
      <c r="F25" s="4">
        <v>335820.14</v>
      </c>
      <c r="G25" s="4">
        <v>335820.14</v>
      </c>
      <c r="H25" s="49" t="s">
        <v>35</v>
      </c>
    </row>
    <row r="26" spans="1:8" ht="13.5" thickBot="1">
      <c r="A26" s="18" t="s">
        <v>8</v>
      </c>
      <c r="B26" s="19" t="s">
        <v>9</v>
      </c>
      <c r="C26" s="19" t="s">
        <v>43</v>
      </c>
      <c r="D26" s="19" t="s">
        <v>164</v>
      </c>
      <c r="E26" s="19" t="s">
        <v>158</v>
      </c>
      <c r="F26" s="6">
        <v>67535</v>
      </c>
      <c r="G26" s="6">
        <v>67535</v>
      </c>
      <c r="H26" s="23" t="s">
        <v>57</v>
      </c>
    </row>
    <row r="27" spans="1:8" s="2" customFormat="1" ht="13.5" thickBot="1">
      <c r="A27" s="13"/>
      <c r="B27" s="14"/>
      <c r="C27" s="14"/>
      <c r="D27" s="14"/>
      <c r="E27" s="14"/>
      <c r="F27" s="9">
        <f>SUM(F25:F26)</f>
        <v>403355.14</v>
      </c>
      <c r="G27" s="9">
        <f>SUM(G25:G26)</f>
        <v>403355.14</v>
      </c>
      <c r="H27" s="5"/>
    </row>
    <row r="28" spans="1:8" ht="12.75">
      <c r="A28" s="47" t="s">
        <v>10</v>
      </c>
      <c r="B28" s="48" t="s">
        <v>11</v>
      </c>
      <c r="C28" s="48" t="s">
        <v>44</v>
      </c>
      <c r="D28" s="48" t="s">
        <v>73</v>
      </c>
      <c r="E28" s="48" t="s">
        <v>158</v>
      </c>
      <c r="F28" s="4">
        <v>308299.78</v>
      </c>
      <c r="G28" s="4">
        <v>308299.78</v>
      </c>
      <c r="H28" s="49" t="s">
        <v>35</v>
      </c>
    </row>
    <row r="29" spans="1:8" ht="12.75">
      <c r="A29" s="16" t="s">
        <v>10</v>
      </c>
      <c r="B29" s="17" t="s">
        <v>11</v>
      </c>
      <c r="C29" s="17" t="s">
        <v>44</v>
      </c>
      <c r="D29" s="17" t="s">
        <v>71</v>
      </c>
      <c r="E29" s="17" t="s">
        <v>158</v>
      </c>
      <c r="F29" s="1">
        <v>200334.9</v>
      </c>
      <c r="G29" s="1">
        <v>200334.9</v>
      </c>
      <c r="H29" s="24" t="s">
        <v>62</v>
      </c>
    </row>
    <row r="30" spans="1:8" ht="12.75">
      <c r="A30" s="16" t="s">
        <v>10</v>
      </c>
      <c r="B30" s="17" t="s">
        <v>11</v>
      </c>
      <c r="C30" s="17" t="s">
        <v>44</v>
      </c>
      <c r="D30" s="17" t="s">
        <v>72</v>
      </c>
      <c r="E30" s="17" t="s">
        <v>158</v>
      </c>
      <c r="F30" s="1">
        <v>117981</v>
      </c>
      <c r="G30" s="1">
        <v>117981</v>
      </c>
      <c r="H30" s="24" t="s">
        <v>57</v>
      </c>
    </row>
    <row r="31" spans="1:8" ht="13.5" thickBot="1">
      <c r="A31" s="18" t="s">
        <v>10</v>
      </c>
      <c r="B31" s="19" t="s">
        <v>11</v>
      </c>
      <c r="C31" s="19" t="s">
        <v>44</v>
      </c>
      <c r="D31" s="19" t="s">
        <v>165</v>
      </c>
      <c r="E31" s="19" t="s">
        <v>158</v>
      </c>
      <c r="F31" s="6">
        <v>26860.68</v>
      </c>
      <c r="G31" s="6">
        <v>26860.68</v>
      </c>
      <c r="H31" s="23" t="s">
        <v>63</v>
      </c>
    </row>
    <row r="32" spans="1:8" s="2" customFormat="1" ht="13.5" thickBot="1">
      <c r="A32" s="13"/>
      <c r="B32" s="14"/>
      <c r="C32" s="14"/>
      <c r="D32" s="14"/>
      <c r="E32" s="14"/>
      <c r="F32" s="9">
        <f>SUM(F28:F31)</f>
        <v>653476.3600000001</v>
      </c>
      <c r="G32" s="9">
        <f>SUM(G28:G31)</f>
        <v>653476.3600000001</v>
      </c>
      <c r="H32" s="5"/>
    </row>
    <row r="33" spans="1:8" ht="12.75">
      <c r="A33" s="47" t="s">
        <v>12</v>
      </c>
      <c r="B33" s="48" t="s">
        <v>13</v>
      </c>
      <c r="C33" s="48" t="s">
        <v>45</v>
      </c>
      <c r="D33" s="48" t="s">
        <v>166</v>
      </c>
      <c r="E33" s="48" t="s">
        <v>158</v>
      </c>
      <c r="F33" s="4">
        <v>257779.56</v>
      </c>
      <c r="G33" s="4">
        <v>257779.56</v>
      </c>
      <c r="H33" s="49" t="s">
        <v>35</v>
      </c>
    </row>
    <row r="34" spans="1:8" ht="12.75">
      <c r="A34" s="16" t="s">
        <v>12</v>
      </c>
      <c r="B34" s="17" t="s">
        <v>13</v>
      </c>
      <c r="C34" s="17" t="s">
        <v>45</v>
      </c>
      <c r="D34" s="17" t="s">
        <v>167</v>
      </c>
      <c r="E34" s="17" t="s">
        <v>158</v>
      </c>
      <c r="F34" s="1">
        <v>9100</v>
      </c>
      <c r="G34" s="1">
        <v>9100</v>
      </c>
      <c r="H34" s="24" t="s">
        <v>62</v>
      </c>
    </row>
    <row r="35" spans="1:8" ht="13.5" thickBot="1">
      <c r="A35" s="18" t="s">
        <v>12</v>
      </c>
      <c r="B35" s="19" t="s">
        <v>13</v>
      </c>
      <c r="C35" s="19" t="s">
        <v>45</v>
      </c>
      <c r="D35" s="19" t="s">
        <v>168</v>
      </c>
      <c r="E35" s="19" t="s">
        <v>158</v>
      </c>
      <c r="F35" s="6">
        <v>169549</v>
      </c>
      <c r="G35" s="6">
        <v>169549</v>
      </c>
      <c r="H35" s="23" t="s">
        <v>57</v>
      </c>
    </row>
    <row r="36" spans="1:8" s="2" customFormat="1" ht="13.5" thickBot="1">
      <c r="A36" s="13"/>
      <c r="B36" s="14"/>
      <c r="C36" s="14"/>
      <c r="D36" s="14"/>
      <c r="E36" s="14"/>
      <c r="F36" s="9">
        <f>SUM(F33:F35)</f>
        <v>436428.56</v>
      </c>
      <c r="G36" s="9">
        <f>SUM(G33:G35)</f>
        <v>436428.56</v>
      </c>
      <c r="H36" s="5"/>
    </row>
    <row r="37" spans="1:8" ht="12.75">
      <c r="A37" s="47" t="s">
        <v>14</v>
      </c>
      <c r="B37" s="48" t="s">
        <v>15</v>
      </c>
      <c r="C37" s="48" t="s">
        <v>46</v>
      </c>
      <c r="D37" s="48" t="s">
        <v>77</v>
      </c>
      <c r="E37" s="48" t="s">
        <v>158</v>
      </c>
      <c r="F37" s="4">
        <v>318276.47</v>
      </c>
      <c r="G37" s="4">
        <v>318276.47</v>
      </c>
      <c r="H37" s="49" t="s">
        <v>35</v>
      </c>
    </row>
    <row r="38" spans="1:8" ht="12.75">
      <c r="A38" s="16" t="s">
        <v>14</v>
      </c>
      <c r="B38" s="17" t="s">
        <v>15</v>
      </c>
      <c r="C38" s="17" t="s">
        <v>46</v>
      </c>
      <c r="D38" s="17" t="s">
        <v>79</v>
      </c>
      <c r="E38" s="17" t="s">
        <v>158</v>
      </c>
      <c r="F38" s="1">
        <v>896002.05</v>
      </c>
      <c r="G38" s="1">
        <v>896002.05</v>
      </c>
      <c r="H38" s="24" t="s">
        <v>62</v>
      </c>
    </row>
    <row r="39" spans="1:8" ht="13.5" thickBot="1">
      <c r="A39" s="18" t="s">
        <v>14</v>
      </c>
      <c r="B39" s="19" t="s">
        <v>15</v>
      </c>
      <c r="C39" s="19" t="s">
        <v>46</v>
      </c>
      <c r="D39" s="19" t="s">
        <v>78</v>
      </c>
      <c r="E39" s="19" t="s">
        <v>158</v>
      </c>
      <c r="F39" s="6">
        <v>17271</v>
      </c>
      <c r="G39" s="6">
        <v>17271</v>
      </c>
      <c r="H39" s="23" t="s">
        <v>57</v>
      </c>
    </row>
    <row r="40" spans="1:8" s="2" customFormat="1" ht="13.5" thickBot="1">
      <c r="A40" s="13"/>
      <c r="B40" s="14"/>
      <c r="C40" s="14"/>
      <c r="D40" s="14"/>
      <c r="E40" s="14"/>
      <c r="F40" s="9">
        <f>SUM(F37:F39)</f>
        <v>1231549.52</v>
      </c>
      <c r="G40" s="9">
        <f>SUM(G37:G39)</f>
        <v>1231549.52</v>
      </c>
      <c r="H40" s="5"/>
    </row>
    <row r="41" spans="1:8" ht="12.75">
      <c r="A41" s="47" t="s">
        <v>16</v>
      </c>
      <c r="B41" s="48" t="s">
        <v>17</v>
      </c>
      <c r="C41" s="48" t="s">
        <v>47</v>
      </c>
      <c r="D41" s="48" t="s">
        <v>73</v>
      </c>
      <c r="E41" s="48" t="s">
        <v>158</v>
      </c>
      <c r="F41" s="4">
        <v>19897.46</v>
      </c>
      <c r="G41" s="4">
        <v>19897.46</v>
      </c>
      <c r="H41" s="49" t="s">
        <v>35</v>
      </c>
    </row>
    <row r="42" spans="1:8" ht="12.75">
      <c r="A42" s="16" t="s">
        <v>16</v>
      </c>
      <c r="B42" s="17" t="s">
        <v>17</v>
      </c>
      <c r="C42" s="17" t="s">
        <v>47</v>
      </c>
      <c r="D42" s="17" t="s">
        <v>70</v>
      </c>
      <c r="E42" s="17" t="s">
        <v>158</v>
      </c>
      <c r="F42" s="1">
        <v>15070.04</v>
      </c>
      <c r="G42" s="1">
        <v>15070.04</v>
      </c>
      <c r="H42" s="24" t="s">
        <v>62</v>
      </c>
    </row>
    <row r="43" spans="1:8" ht="13.5" thickBot="1">
      <c r="A43" s="18" t="s">
        <v>16</v>
      </c>
      <c r="B43" s="19" t="s">
        <v>17</v>
      </c>
      <c r="C43" s="19" t="s">
        <v>47</v>
      </c>
      <c r="D43" s="19" t="s">
        <v>72</v>
      </c>
      <c r="E43" s="19" t="s">
        <v>158</v>
      </c>
      <c r="F43" s="6">
        <v>47182.45</v>
      </c>
      <c r="G43" s="6">
        <v>47182.45</v>
      </c>
      <c r="H43" s="23" t="s">
        <v>57</v>
      </c>
    </row>
    <row r="44" spans="1:8" s="2" customFormat="1" ht="13.5" thickBot="1">
      <c r="A44" s="13"/>
      <c r="B44" s="14"/>
      <c r="C44" s="14"/>
      <c r="D44" s="14"/>
      <c r="E44" s="14"/>
      <c r="F44" s="9">
        <f>SUM(F41:F43)</f>
        <v>82149.95</v>
      </c>
      <c r="G44" s="9">
        <f>SUM(G41:G43)</f>
        <v>82149.95</v>
      </c>
      <c r="H44" s="5"/>
    </row>
    <row r="45" spans="1:8" ht="12.75">
      <c r="A45" s="47" t="s">
        <v>20</v>
      </c>
      <c r="B45" s="48" t="s">
        <v>21</v>
      </c>
      <c r="C45" s="48" t="s">
        <v>50</v>
      </c>
      <c r="D45" s="48" t="s">
        <v>169</v>
      </c>
      <c r="E45" s="48" t="s">
        <v>158</v>
      </c>
      <c r="F45" s="4">
        <v>319530.81</v>
      </c>
      <c r="G45" s="4">
        <v>319530.81</v>
      </c>
      <c r="H45" s="49" t="s">
        <v>35</v>
      </c>
    </row>
    <row r="46" spans="1:8" ht="12.75">
      <c r="A46" s="16" t="s">
        <v>20</v>
      </c>
      <c r="B46" s="17" t="s">
        <v>21</v>
      </c>
      <c r="C46" s="17" t="s">
        <v>50</v>
      </c>
      <c r="D46" s="17" t="s">
        <v>170</v>
      </c>
      <c r="E46" s="17" t="s">
        <v>158</v>
      </c>
      <c r="F46" s="1">
        <v>63886.78</v>
      </c>
      <c r="G46" s="1">
        <v>63886.78</v>
      </c>
      <c r="H46" s="24" t="s">
        <v>62</v>
      </c>
    </row>
    <row r="47" spans="1:8" ht="13.5" thickBot="1">
      <c r="A47" s="18" t="s">
        <v>20</v>
      </c>
      <c r="B47" s="19" t="s">
        <v>21</v>
      </c>
      <c r="C47" s="19" t="s">
        <v>50</v>
      </c>
      <c r="D47" s="19" t="s">
        <v>171</v>
      </c>
      <c r="E47" s="19" t="s">
        <v>158</v>
      </c>
      <c r="F47" s="6">
        <v>309498.11</v>
      </c>
      <c r="G47" s="6">
        <v>309498.11</v>
      </c>
      <c r="H47" s="23" t="s">
        <v>57</v>
      </c>
    </row>
    <row r="48" spans="1:8" s="2" customFormat="1" ht="13.5" thickBot="1">
      <c r="A48" s="13"/>
      <c r="B48" s="14"/>
      <c r="C48" s="14"/>
      <c r="D48" s="14"/>
      <c r="E48" s="14"/>
      <c r="F48" s="9">
        <f>SUM(F45:F47)</f>
        <v>692915.7</v>
      </c>
      <c r="G48" s="9">
        <f>SUM(G45:G47)</f>
        <v>692915.7</v>
      </c>
      <c r="H48" s="5"/>
    </row>
    <row r="49" spans="1:8" ht="12.75">
      <c r="A49" s="15" t="s">
        <v>24</v>
      </c>
      <c r="B49" s="34" t="s">
        <v>25</v>
      </c>
      <c r="C49" s="34" t="s">
        <v>58</v>
      </c>
      <c r="D49" s="34" t="s">
        <v>78</v>
      </c>
      <c r="E49" s="34" t="s">
        <v>158</v>
      </c>
      <c r="F49" s="35">
        <v>24596.72</v>
      </c>
      <c r="G49" s="35">
        <v>24596.72</v>
      </c>
      <c r="H49" s="36" t="s">
        <v>35</v>
      </c>
    </row>
    <row r="50" spans="1:8" ht="12.75">
      <c r="A50" s="16" t="s">
        <v>24</v>
      </c>
      <c r="B50" s="17" t="s">
        <v>25</v>
      </c>
      <c r="C50" s="17" t="s">
        <v>58</v>
      </c>
      <c r="D50" s="17" t="s">
        <v>76</v>
      </c>
      <c r="E50" s="17" t="s">
        <v>158</v>
      </c>
      <c r="F50" s="1">
        <v>60278.18</v>
      </c>
      <c r="G50" s="1">
        <v>60278.18</v>
      </c>
      <c r="H50" s="24" t="s">
        <v>62</v>
      </c>
    </row>
    <row r="51" spans="1:8" ht="13.5" thickBot="1">
      <c r="A51" s="18" t="s">
        <v>24</v>
      </c>
      <c r="B51" s="19" t="s">
        <v>25</v>
      </c>
      <c r="C51" s="19" t="s">
        <v>58</v>
      </c>
      <c r="D51" s="19" t="s">
        <v>172</v>
      </c>
      <c r="E51" s="19" t="s">
        <v>158</v>
      </c>
      <c r="F51" s="6">
        <v>29556.16</v>
      </c>
      <c r="G51" s="6">
        <v>29556.16</v>
      </c>
      <c r="H51" s="23" t="s">
        <v>57</v>
      </c>
    </row>
    <row r="52" spans="1:8" s="2" customFormat="1" ht="13.5" thickBot="1">
      <c r="A52" s="13"/>
      <c r="B52" s="14"/>
      <c r="C52" s="14"/>
      <c r="D52" s="14"/>
      <c r="E52" s="14"/>
      <c r="F52" s="9">
        <f>SUM(F49:F51)</f>
        <v>114431.06</v>
      </c>
      <c r="G52" s="9">
        <f>SUM(G49:G51)</f>
        <v>114431.06</v>
      </c>
      <c r="H52" s="5"/>
    </row>
    <row r="53" spans="1:8" ht="13.5" thickBot="1">
      <c r="A53" s="20" t="s">
        <v>28</v>
      </c>
      <c r="B53" s="21" t="s">
        <v>29</v>
      </c>
      <c r="C53" s="21" t="s">
        <v>52</v>
      </c>
      <c r="D53" s="21" t="s">
        <v>173</v>
      </c>
      <c r="E53" s="21" t="s">
        <v>158</v>
      </c>
      <c r="F53" s="7">
        <v>152467.59</v>
      </c>
      <c r="G53" s="7">
        <v>152467.59</v>
      </c>
      <c r="H53" s="29" t="s">
        <v>62</v>
      </c>
    </row>
    <row r="54" spans="1:8" s="2" customFormat="1" ht="13.5" thickBot="1">
      <c r="A54" s="13"/>
      <c r="B54" s="14"/>
      <c r="C54" s="14"/>
      <c r="D54" s="14"/>
      <c r="E54" s="14"/>
      <c r="F54" s="9">
        <f>SUM(F53)</f>
        <v>152467.59</v>
      </c>
      <c r="G54" s="9">
        <f>SUM(G53)</f>
        <v>152467.59</v>
      </c>
      <c r="H54" s="5"/>
    </row>
    <row r="55" spans="1:8" ht="13.5" thickBot="1">
      <c r="A55" s="20" t="s">
        <v>30</v>
      </c>
      <c r="B55" s="21" t="s">
        <v>31</v>
      </c>
      <c r="C55" s="21" t="s">
        <v>53</v>
      </c>
      <c r="D55" s="21" t="s">
        <v>174</v>
      </c>
      <c r="E55" s="21" t="s">
        <v>158</v>
      </c>
      <c r="F55" s="7">
        <v>25587.13</v>
      </c>
      <c r="G55" s="7">
        <v>25587.13</v>
      </c>
      <c r="H55" s="29" t="s">
        <v>62</v>
      </c>
    </row>
    <row r="56" spans="1:8" s="2" customFormat="1" ht="13.5" thickBot="1">
      <c r="A56" s="13"/>
      <c r="B56" s="14"/>
      <c r="C56" s="14"/>
      <c r="D56" s="14"/>
      <c r="E56" s="14"/>
      <c r="F56" s="9">
        <f>SUM(F55)</f>
        <v>25587.13</v>
      </c>
      <c r="G56" s="9">
        <f>SUM(G55)</f>
        <v>25587.13</v>
      </c>
      <c r="H56" s="5"/>
    </row>
    <row r="57" spans="1:8" ht="13.5" thickBot="1">
      <c r="A57" s="20" t="s">
        <v>33</v>
      </c>
      <c r="B57" s="21" t="s">
        <v>34</v>
      </c>
      <c r="C57" s="21" t="s">
        <v>54</v>
      </c>
      <c r="D57" s="21" t="s">
        <v>175</v>
      </c>
      <c r="E57" s="21" t="s">
        <v>158</v>
      </c>
      <c r="F57" s="7">
        <v>270449.91</v>
      </c>
      <c r="G57" s="7">
        <v>270449.91</v>
      </c>
      <c r="H57" s="29" t="s">
        <v>57</v>
      </c>
    </row>
    <row r="58" spans="1:8" s="2" customFormat="1" ht="13.5" thickBot="1">
      <c r="A58" s="13"/>
      <c r="B58" s="14"/>
      <c r="C58" s="14"/>
      <c r="D58" s="14"/>
      <c r="E58" s="14"/>
      <c r="F58" s="9">
        <f>SUM(F57)</f>
        <v>270449.91</v>
      </c>
      <c r="G58" s="9">
        <f>SUM(G57)</f>
        <v>270449.91</v>
      </c>
      <c r="H58" s="5"/>
    </row>
    <row r="59" spans="1:8" ht="13.5" thickBot="1">
      <c r="A59" s="20" t="s">
        <v>64</v>
      </c>
      <c r="B59" s="21" t="s">
        <v>37</v>
      </c>
      <c r="C59" s="21" t="s">
        <v>55</v>
      </c>
      <c r="D59" s="21" t="s">
        <v>74</v>
      </c>
      <c r="E59" s="21" t="s">
        <v>158</v>
      </c>
      <c r="F59" s="7">
        <v>16487.59</v>
      </c>
      <c r="G59" s="7">
        <v>16487.59</v>
      </c>
      <c r="H59" s="29" t="s">
        <v>57</v>
      </c>
    </row>
    <row r="60" spans="1:8" s="2" customFormat="1" ht="13.5" thickBot="1">
      <c r="A60" s="13"/>
      <c r="B60" s="14"/>
      <c r="C60" s="14"/>
      <c r="D60" s="14"/>
      <c r="E60" s="14"/>
      <c r="F60" s="9">
        <f>SUM(F59)</f>
        <v>16487.59</v>
      </c>
      <c r="G60" s="9">
        <f>SUM(G59)</f>
        <v>16487.59</v>
      </c>
      <c r="H60" s="5"/>
    </row>
    <row r="61" spans="1:8" s="2" customFormat="1" ht="13.5" thickBot="1">
      <c r="A61" s="98" t="s">
        <v>36</v>
      </c>
      <c r="B61" s="99" t="s">
        <v>36</v>
      </c>
      <c r="C61" s="99" t="s">
        <v>36</v>
      </c>
      <c r="D61" s="99" t="s">
        <v>36</v>
      </c>
      <c r="E61" s="99" t="s">
        <v>36</v>
      </c>
      <c r="F61" s="84">
        <f>F20+F24+F27+F32+F36+F40+F44+F48+F52+F54+F56+F58+F60</f>
        <v>15744700.87</v>
      </c>
      <c r="G61" s="84">
        <f>G20+G24+G27+G32+G36+G40+G44+G48+G52+G54+G56+G58+G60</f>
        <v>15744700.87</v>
      </c>
      <c r="H61" s="85"/>
    </row>
    <row r="66" spans="1:8" ht="12.75">
      <c r="A66" s="123" t="s">
        <v>156</v>
      </c>
      <c r="B66" s="123"/>
      <c r="C66" s="123"/>
      <c r="D66" s="123"/>
      <c r="E66" s="123"/>
      <c r="F66" s="123"/>
      <c r="G66" s="123"/>
      <c r="H66" s="57"/>
    </row>
    <row r="67" spans="1:8" ht="12.75">
      <c r="A67" s="123"/>
      <c r="B67" s="123"/>
      <c r="C67" s="123"/>
      <c r="D67" s="123"/>
      <c r="E67" s="123"/>
      <c r="F67" s="123"/>
      <c r="G67" s="123"/>
      <c r="H67" s="57"/>
    </row>
    <row r="68" ht="12.75"/>
    <row r="69" ht="13.5" thickBot="1"/>
    <row r="70" spans="1:8" s="32" customFormat="1" ht="21" thickBot="1">
      <c r="A70" s="44" t="s">
        <v>2</v>
      </c>
      <c r="B70" s="45" t="s">
        <v>0</v>
      </c>
      <c r="C70" s="45" t="s">
        <v>1</v>
      </c>
      <c r="D70" s="45" t="s">
        <v>38</v>
      </c>
      <c r="E70" s="45" t="s">
        <v>39</v>
      </c>
      <c r="F70" s="45" t="s">
        <v>40</v>
      </c>
      <c r="G70" s="45" t="s">
        <v>41</v>
      </c>
      <c r="H70" s="46" t="s">
        <v>56</v>
      </c>
    </row>
    <row r="71" spans="1:8" ht="12.75">
      <c r="A71" s="47" t="s">
        <v>18</v>
      </c>
      <c r="B71" s="48" t="s">
        <v>19</v>
      </c>
      <c r="C71" s="48" t="s">
        <v>48</v>
      </c>
      <c r="D71" s="48" t="s">
        <v>176</v>
      </c>
      <c r="E71" s="48" t="s">
        <v>158</v>
      </c>
      <c r="F71" s="4">
        <v>155878.59</v>
      </c>
      <c r="G71" s="4">
        <v>155878.59</v>
      </c>
      <c r="H71" s="49" t="s">
        <v>35</v>
      </c>
    </row>
    <row r="72" spans="1:8" ht="13.5" thickBot="1">
      <c r="A72" s="18" t="s">
        <v>18</v>
      </c>
      <c r="B72" s="19" t="s">
        <v>19</v>
      </c>
      <c r="C72" s="19" t="s">
        <v>48</v>
      </c>
      <c r="D72" s="19" t="s">
        <v>177</v>
      </c>
      <c r="E72" s="19" t="s">
        <v>158</v>
      </c>
      <c r="F72" s="6">
        <v>590208.79</v>
      </c>
      <c r="G72" s="6">
        <v>590208.79</v>
      </c>
      <c r="H72" s="23" t="s">
        <v>57</v>
      </c>
    </row>
    <row r="73" spans="1:8" s="2" customFormat="1" ht="13.5" thickBot="1">
      <c r="A73" s="13"/>
      <c r="B73" s="14"/>
      <c r="C73" s="14"/>
      <c r="D73" s="14"/>
      <c r="E73" s="14"/>
      <c r="F73" s="9">
        <f>SUM(F71:F72)</f>
        <v>746087.38</v>
      </c>
      <c r="G73" s="9">
        <f>SUM(G71:G72)</f>
        <v>746087.38</v>
      </c>
      <c r="H73" s="5"/>
    </row>
    <row r="74" spans="1:8" ht="13.5" thickBot="1">
      <c r="A74" s="20" t="s">
        <v>60</v>
      </c>
      <c r="B74" s="21" t="s">
        <v>32</v>
      </c>
      <c r="C74" s="21" t="s">
        <v>49</v>
      </c>
      <c r="D74" s="21" t="s">
        <v>75</v>
      </c>
      <c r="E74" s="21" t="s">
        <v>158</v>
      </c>
      <c r="F74" s="7">
        <v>246311.64</v>
      </c>
      <c r="G74" s="7">
        <v>246311.64</v>
      </c>
      <c r="H74" s="29" t="s">
        <v>35</v>
      </c>
    </row>
    <row r="75" spans="1:8" s="2" customFormat="1" ht="13.5" thickBot="1">
      <c r="A75" s="13"/>
      <c r="B75" s="14"/>
      <c r="C75" s="14"/>
      <c r="D75" s="14"/>
      <c r="E75" s="14"/>
      <c r="F75" s="9">
        <f>SUM(F74)</f>
        <v>246311.64</v>
      </c>
      <c r="G75" s="9">
        <f>SUM(G74)</f>
        <v>246311.64</v>
      </c>
      <c r="H75" s="5"/>
    </row>
    <row r="76" spans="1:8" ht="12.75">
      <c r="A76" s="47" t="s">
        <v>22</v>
      </c>
      <c r="B76" s="48" t="s">
        <v>23</v>
      </c>
      <c r="C76" s="48" t="s">
        <v>51</v>
      </c>
      <c r="D76" s="48" t="s">
        <v>178</v>
      </c>
      <c r="E76" s="48" t="s">
        <v>158</v>
      </c>
      <c r="F76" s="4">
        <v>13379.8</v>
      </c>
      <c r="G76" s="4">
        <v>13379.8</v>
      </c>
      <c r="H76" s="49" t="s">
        <v>35</v>
      </c>
    </row>
    <row r="77" spans="1:8" ht="13.5" thickBot="1">
      <c r="A77" s="18" t="s">
        <v>22</v>
      </c>
      <c r="B77" s="19" t="s">
        <v>23</v>
      </c>
      <c r="C77" s="19" t="s">
        <v>51</v>
      </c>
      <c r="D77" s="19" t="s">
        <v>179</v>
      </c>
      <c r="E77" s="19" t="s">
        <v>158</v>
      </c>
      <c r="F77" s="6">
        <v>85073.67</v>
      </c>
      <c r="G77" s="6">
        <v>85073.67</v>
      </c>
      <c r="H77" s="23" t="s">
        <v>57</v>
      </c>
    </row>
    <row r="78" spans="1:8" s="2" customFormat="1" ht="13.5" thickBot="1">
      <c r="A78" s="13"/>
      <c r="B78" s="14"/>
      <c r="C78" s="14"/>
      <c r="D78" s="14"/>
      <c r="E78" s="14"/>
      <c r="F78" s="9">
        <f>SUM(F76:F77)</f>
        <v>98453.47</v>
      </c>
      <c r="G78" s="9">
        <f>SUM(G76:G77)</f>
        <v>98453.47</v>
      </c>
      <c r="H78" s="5"/>
    </row>
    <row r="79" spans="1:8" ht="12.75">
      <c r="A79" s="47" t="s">
        <v>26</v>
      </c>
      <c r="B79" s="48" t="s">
        <v>27</v>
      </c>
      <c r="C79" s="48" t="s">
        <v>59</v>
      </c>
      <c r="D79" s="48" t="s">
        <v>180</v>
      </c>
      <c r="E79" s="48" t="s">
        <v>158</v>
      </c>
      <c r="F79" s="4">
        <v>1165838.06</v>
      </c>
      <c r="G79" s="4">
        <v>1165838.06</v>
      </c>
      <c r="H79" s="49" t="s">
        <v>35</v>
      </c>
    </row>
    <row r="80" spans="1:8" ht="12.75">
      <c r="A80" s="16" t="s">
        <v>26</v>
      </c>
      <c r="B80" s="17" t="s">
        <v>27</v>
      </c>
      <c r="C80" s="17" t="s">
        <v>59</v>
      </c>
      <c r="D80" s="17" t="s">
        <v>181</v>
      </c>
      <c r="E80" s="17" t="s">
        <v>158</v>
      </c>
      <c r="F80" s="1">
        <v>3452.19</v>
      </c>
      <c r="G80" s="1">
        <v>3452.19</v>
      </c>
      <c r="H80" s="24" t="s">
        <v>62</v>
      </c>
    </row>
    <row r="81" spans="1:8" ht="13.5" thickBot="1">
      <c r="A81" s="18" t="s">
        <v>26</v>
      </c>
      <c r="B81" s="19" t="s">
        <v>27</v>
      </c>
      <c r="C81" s="19" t="s">
        <v>59</v>
      </c>
      <c r="D81" s="19" t="s">
        <v>182</v>
      </c>
      <c r="E81" s="19" t="s">
        <v>158</v>
      </c>
      <c r="F81" s="6">
        <v>112246.17</v>
      </c>
      <c r="G81" s="6">
        <v>112246.17</v>
      </c>
      <c r="H81" s="23" t="s">
        <v>57</v>
      </c>
    </row>
    <row r="82" spans="1:8" s="2" customFormat="1" ht="13.5" thickBot="1">
      <c r="A82" s="13"/>
      <c r="B82" s="14"/>
      <c r="C82" s="14"/>
      <c r="D82" s="14"/>
      <c r="E82" s="14"/>
      <c r="F82" s="9">
        <f>SUM(F79:F81)</f>
        <v>1281536.42</v>
      </c>
      <c r="G82" s="9">
        <f>SUM(G79:G81)</f>
        <v>1281536.42</v>
      </c>
      <c r="H82" s="5"/>
    </row>
    <row r="83" spans="1:8" ht="13.5" thickBot="1">
      <c r="A83" s="20" t="s">
        <v>67</v>
      </c>
      <c r="B83" s="21" t="s">
        <v>69</v>
      </c>
      <c r="C83" s="21" t="s">
        <v>68</v>
      </c>
      <c r="D83" s="21" t="s">
        <v>183</v>
      </c>
      <c r="E83" s="21" t="s">
        <v>158</v>
      </c>
      <c r="F83" s="7">
        <v>30914.75</v>
      </c>
      <c r="G83" s="7">
        <v>30914.75</v>
      </c>
      <c r="H83" s="29" t="s">
        <v>62</v>
      </c>
    </row>
    <row r="84" spans="1:8" s="2" customFormat="1" ht="13.5" thickBot="1">
      <c r="A84" s="13"/>
      <c r="B84" s="14"/>
      <c r="C84" s="14"/>
      <c r="D84" s="14"/>
      <c r="E84" s="14"/>
      <c r="F84" s="9">
        <f>SUM(F83)</f>
        <v>30914.75</v>
      </c>
      <c r="G84" s="9">
        <f>SUM(G83)</f>
        <v>30914.75</v>
      </c>
      <c r="H84" s="5"/>
    </row>
    <row r="85" spans="1:8" s="2" customFormat="1" ht="13.5" thickBot="1">
      <c r="A85" s="98" t="s">
        <v>36</v>
      </c>
      <c r="B85" s="99" t="s">
        <v>36</v>
      </c>
      <c r="C85" s="99" t="s">
        <v>36</v>
      </c>
      <c r="D85" s="99" t="s">
        <v>36</v>
      </c>
      <c r="E85" s="99" t="s">
        <v>36</v>
      </c>
      <c r="F85" s="84">
        <f>F84+F82+F78+F75+F73</f>
        <v>2403303.6599999997</v>
      </c>
      <c r="G85" s="84">
        <f>G84+G82+G78+G75+G73</f>
        <v>2403303.6599999997</v>
      </c>
      <c r="H85" s="85" t="s">
        <v>81</v>
      </c>
    </row>
    <row r="89" spans="1:7" ht="12.75">
      <c r="A89" s="123" t="s">
        <v>184</v>
      </c>
      <c r="B89" s="123"/>
      <c r="C89" s="123"/>
      <c r="D89" s="123"/>
      <c r="E89" s="123"/>
      <c r="F89" s="123"/>
      <c r="G89" s="123"/>
    </row>
    <row r="90" spans="1:7" ht="12.75">
      <c r="A90" s="123"/>
      <c r="B90" s="123"/>
      <c r="C90" s="123"/>
      <c r="D90" s="123"/>
      <c r="E90" s="123"/>
      <c r="F90" s="123"/>
      <c r="G90" s="123"/>
    </row>
    <row r="91" ht="12.75">
      <c r="H91" s="37"/>
    </row>
    <row r="92" ht="13.5" thickBot="1">
      <c r="H92" s="37"/>
    </row>
    <row r="93" spans="1:8" s="32" customFormat="1" ht="21" thickBot="1">
      <c r="A93" s="44" t="s">
        <v>2</v>
      </c>
      <c r="B93" s="45" t="s">
        <v>0</v>
      </c>
      <c r="C93" s="45" t="s">
        <v>1</v>
      </c>
      <c r="D93" s="45" t="s">
        <v>38</v>
      </c>
      <c r="E93" s="45" t="s">
        <v>39</v>
      </c>
      <c r="F93" s="45" t="s">
        <v>40</v>
      </c>
      <c r="G93" s="45" t="s">
        <v>41</v>
      </c>
      <c r="H93" s="46" t="s">
        <v>56</v>
      </c>
    </row>
    <row r="94" spans="1:8" ht="12.75">
      <c r="A94" s="47" t="s">
        <v>8</v>
      </c>
      <c r="B94" s="48" t="s">
        <v>9</v>
      </c>
      <c r="C94" s="48" t="s">
        <v>43</v>
      </c>
      <c r="D94" s="48">
        <v>17</v>
      </c>
      <c r="E94" s="51">
        <v>44239</v>
      </c>
      <c r="F94" s="4">
        <f>460138.24</f>
        <v>460138.24</v>
      </c>
      <c r="G94" s="4">
        <f>F94</f>
        <v>460138.24</v>
      </c>
      <c r="H94" s="59" t="s">
        <v>35</v>
      </c>
    </row>
    <row r="95" spans="1:8" ht="13.5" thickBot="1">
      <c r="A95" s="18" t="s">
        <v>8</v>
      </c>
      <c r="B95" s="19" t="s">
        <v>9</v>
      </c>
      <c r="C95" s="19" t="s">
        <v>43</v>
      </c>
      <c r="D95" s="19">
        <v>18</v>
      </c>
      <c r="E95" s="38">
        <v>44239</v>
      </c>
      <c r="F95" s="6">
        <v>4990.94</v>
      </c>
      <c r="G95" s="6">
        <v>4990.94</v>
      </c>
      <c r="H95" s="60" t="s">
        <v>62</v>
      </c>
    </row>
    <row r="96" spans="1:8" s="2" customFormat="1" ht="13.5" thickBot="1">
      <c r="A96" s="13"/>
      <c r="B96" s="14"/>
      <c r="C96" s="14"/>
      <c r="D96" s="14"/>
      <c r="E96" s="14"/>
      <c r="F96" s="9">
        <f>SUM(F94:F95)</f>
        <v>465129.18</v>
      </c>
      <c r="G96" s="9">
        <f>SUM(G94:G95)</f>
        <v>465129.18</v>
      </c>
      <c r="H96" s="61"/>
    </row>
    <row r="97" spans="1:8" ht="12.75">
      <c r="A97" s="47" t="s">
        <v>10</v>
      </c>
      <c r="B97" s="48" t="s">
        <v>11</v>
      </c>
      <c r="C97" s="48" t="s">
        <v>44</v>
      </c>
      <c r="D97" s="48">
        <v>10</v>
      </c>
      <c r="E97" s="51">
        <v>44236</v>
      </c>
      <c r="F97" s="4">
        <v>300030.05</v>
      </c>
      <c r="G97" s="4">
        <f>F97</f>
        <v>300030.05</v>
      </c>
      <c r="H97" s="59" t="s">
        <v>35</v>
      </c>
    </row>
    <row r="98" spans="1:8" ht="12.75">
      <c r="A98" s="16" t="s">
        <v>10</v>
      </c>
      <c r="B98" s="17" t="s">
        <v>11</v>
      </c>
      <c r="C98" s="17" t="s">
        <v>44</v>
      </c>
      <c r="D98" s="17">
        <v>8</v>
      </c>
      <c r="E98" s="41">
        <v>44236</v>
      </c>
      <c r="F98" s="1">
        <v>67.74</v>
      </c>
      <c r="G98" s="1">
        <f>F98</f>
        <v>67.74</v>
      </c>
      <c r="H98" s="62" t="s">
        <v>62</v>
      </c>
    </row>
    <row r="99" spans="1:8" ht="12.75">
      <c r="A99" s="16" t="s">
        <v>10</v>
      </c>
      <c r="B99" s="17" t="s">
        <v>11</v>
      </c>
      <c r="C99" s="17" t="s">
        <v>44</v>
      </c>
      <c r="D99" s="17"/>
      <c r="E99" s="17"/>
      <c r="F99" s="1"/>
      <c r="G99" s="1"/>
      <c r="H99" s="62" t="s">
        <v>57</v>
      </c>
    </row>
    <row r="100" spans="1:8" ht="13.5" thickBot="1">
      <c r="A100" s="25" t="s">
        <v>10</v>
      </c>
      <c r="B100" s="26" t="s">
        <v>11</v>
      </c>
      <c r="C100" s="26" t="s">
        <v>44</v>
      </c>
      <c r="D100" s="26">
        <v>7</v>
      </c>
      <c r="E100" s="39">
        <v>44236</v>
      </c>
      <c r="F100" s="27">
        <v>4948.02</v>
      </c>
      <c r="G100" s="27">
        <f>F100</f>
        <v>4948.02</v>
      </c>
      <c r="H100" s="82" t="s">
        <v>63</v>
      </c>
    </row>
    <row r="101" spans="1:8" s="2" customFormat="1" ht="13.5" thickBot="1">
      <c r="A101" s="11"/>
      <c r="B101" s="12"/>
      <c r="C101" s="12"/>
      <c r="D101" s="12"/>
      <c r="E101" s="12"/>
      <c r="F101" s="3">
        <f>SUM(F97:F100)</f>
        <v>305045.81</v>
      </c>
      <c r="G101" s="3">
        <f>SUM(G97:G100)</f>
        <v>305045.81</v>
      </c>
      <c r="H101" s="64"/>
    </row>
    <row r="102" spans="1:8" ht="12.75">
      <c r="A102" s="47" t="s">
        <v>26</v>
      </c>
      <c r="B102" s="48" t="s">
        <v>27</v>
      </c>
      <c r="C102" s="48" t="s">
        <v>59</v>
      </c>
      <c r="D102" s="48">
        <v>22</v>
      </c>
      <c r="E102" s="51">
        <v>44239</v>
      </c>
      <c r="F102" s="4">
        <f>775429.31</f>
        <v>775429.31</v>
      </c>
      <c r="G102" s="4">
        <f>F102</f>
        <v>775429.31</v>
      </c>
      <c r="H102" s="59" t="s">
        <v>35</v>
      </c>
    </row>
    <row r="103" spans="1:8" ht="13.5" thickBot="1">
      <c r="A103" s="18" t="s">
        <v>26</v>
      </c>
      <c r="B103" s="19" t="s">
        <v>27</v>
      </c>
      <c r="C103" s="19" t="s">
        <v>59</v>
      </c>
      <c r="D103" s="19">
        <v>23</v>
      </c>
      <c r="E103" s="38">
        <v>44239</v>
      </c>
      <c r="F103" s="6">
        <f>1421.49</f>
        <v>1421.49</v>
      </c>
      <c r="G103" s="6">
        <f>F103</f>
        <v>1421.49</v>
      </c>
      <c r="H103" s="60" t="s">
        <v>62</v>
      </c>
    </row>
    <row r="104" spans="1:8" s="2" customFormat="1" ht="13.5" thickBot="1">
      <c r="A104" s="13"/>
      <c r="B104" s="14"/>
      <c r="C104" s="14"/>
      <c r="D104" s="14"/>
      <c r="E104" s="14"/>
      <c r="F104" s="9">
        <f>SUM(F102:F103)</f>
        <v>776850.8</v>
      </c>
      <c r="G104" s="9">
        <f>SUM(G102:G103)</f>
        <v>776850.8</v>
      </c>
      <c r="H104" s="61"/>
    </row>
    <row r="105" spans="1:8" ht="13.5" thickBot="1">
      <c r="A105" s="20" t="s">
        <v>30</v>
      </c>
      <c r="B105" s="21" t="s">
        <v>31</v>
      </c>
      <c r="C105" s="21" t="s">
        <v>53</v>
      </c>
      <c r="D105" s="21">
        <v>675</v>
      </c>
      <c r="E105" s="50">
        <v>44237</v>
      </c>
      <c r="F105" s="7">
        <v>9034.31</v>
      </c>
      <c r="G105" s="7">
        <f>F105</f>
        <v>9034.31</v>
      </c>
      <c r="H105" s="63" t="s">
        <v>62</v>
      </c>
    </row>
    <row r="106" spans="1:8" s="2" customFormat="1" ht="13.5" thickBot="1">
      <c r="A106" s="13"/>
      <c r="B106" s="14"/>
      <c r="C106" s="14"/>
      <c r="D106" s="14"/>
      <c r="E106" s="14"/>
      <c r="F106" s="9">
        <f>SUM(F105)</f>
        <v>9034.31</v>
      </c>
      <c r="G106" s="9">
        <f>SUM(G105)</f>
        <v>9034.31</v>
      </c>
      <c r="H106" s="61"/>
    </row>
    <row r="107" spans="1:8" ht="13.5" thickBot="1">
      <c r="A107" s="20" t="s">
        <v>67</v>
      </c>
      <c r="B107" s="21" t="s">
        <v>69</v>
      </c>
      <c r="C107" s="21" t="s">
        <v>68</v>
      </c>
      <c r="D107" s="21">
        <v>753</v>
      </c>
      <c r="E107" s="50">
        <v>44236</v>
      </c>
      <c r="F107" s="7">
        <v>24479.56</v>
      </c>
      <c r="G107" s="7">
        <f>F107</f>
        <v>24479.56</v>
      </c>
      <c r="H107" s="63" t="s">
        <v>62</v>
      </c>
    </row>
    <row r="108" spans="1:8" s="2" customFormat="1" ht="13.5" thickBot="1">
      <c r="A108" s="11"/>
      <c r="B108" s="12"/>
      <c r="C108" s="12"/>
      <c r="D108" s="12"/>
      <c r="E108" s="12"/>
      <c r="F108" s="3">
        <f>SUM(F107)</f>
        <v>24479.56</v>
      </c>
      <c r="G108" s="3">
        <f>SUM(G107)</f>
        <v>24479.56</v>
      </c>
      <c r="H108" s="64"/>
    </row>
    <row r="109" spans="1:10" s="2" customFormat="1" ht="13.5" thickBot="1">
      <c r="A109" s="13"/>
      <c r="B109" s="14"/>
      <c r="C109" s="14"/>
      <c r="D109" s="14"/>
      <c r="E109" s="14"/>
      <c r="F109" s="9">
        <f>F108+F106+F104+F101+F96</f>
        <v>1580539.66</v>
      </c>
      <c r="G109" s="9">
        <f>G108+G106+G104+G101+G96</f>
        <v>1580539.66</v>
      </c>
      <c r="H109" s="61"/>
      <c r="J109" s="22"/>
    </row>
    <row r="113" spans="1:7" ht="12.75">
      <c r="A113" s="123" t="s">
        <v>184</v>
      </c>
      <c r="B113" s="123"/>
      <c r="C113" s="123"/>
      <c r="D113" s="123"/>
      <c r="E113" s="123"/>
      <c r="F113" s="123"/>
      <c r="G113" s="123"/>
    </row>
    <row r="114" spans="1:7" ht="12.75">
      <c r="A114" s="123"/>
      <c r="B114" s="123"/>
      <c r="C114" s="123"/>
      <c r="D114" s="123"/>
      <c r="E114" s="123"/>
      <c r="F114" s="123"/>
      <c r="G114" s="123"/>
    </row>
    <row r="115" ht="12.75">
      <c r="H115" s="37"/>
    </row>
    <row r="116" ht="13.5" thickBot="1">
      <c r="H116" s="37"/>
    </row>
    <row r="117" spans="1:8" s="32" customFormat="1" ht="21" thickBot="1">
      <c r="A117" s="44" t="s">
        <v>2</v>
      </c>
      <c r="B117" s="45" t="s">
        <v>0</v>
      </c>
      <c r="C117" s="45" t="s">
        <v>1</v>
      </c>
      <c r="D117" s="45" t="s">
        <v>38</v>
      </c>
      <c r="E117" s="45" t="s">
        <v>39</v>
      </c>
      <c r="F117" s="45" t="s">
        <v>40</v>
      </c>
      <c r="G117" s="45" t="s">
        <v>41</v>
      </c>
      <c r="H117" s="46" t="s">
        <v>56</v>
      </c>
    </row>
    <row r="118" spans="1:8" ht="12.75">
      <c r="A118" s="47" t="s">
        <v>5</v>
      </c>
      <c r="B118" s="48" t="s">
        <v>3</v>
      </c>
      <c r="C118" s="48" t="s">
        <v>4</v>
      </c>
      <c r="D118" s="48">
        <v>3182</v>
      </c>
      <c r="E118" s="51">
        <v>44236</v>
      </c>
      <c r="F118" s="4">
        <v>2317254.62</v>
      </c>
      <c r="G118" s="4">
        <v>2317254.62</v>
      </c>
      <c r="H118" s="59" t="s">
        <v>35</v>
      </c>
    </row>
    <row r="119" spans="1:8" ht="12.75">
      <c r="A119" s="16" t="s">
        <v>5</v>
      </c>
      <c r="B119" s="17" t="s">
        <v>3</v>
      </c>
      <c r="C119" s="17" t="s">
        <v>4</v>
      </c>
      <c r="D119" s="17">
        <v>3186</v>
      </c>
      <c r="E119" s="41">
        <v>44236</v>
      </c>
      <c r="F119" s="1">
        <v>145518.77</v>
      </c>
      <c r="G119" s="1">
        <v>145518.77</v>
      </c>
      <c r="H119" s="62" t="s">
        <v>62</v>
      </c>
    </row>
    <row r="120" spans="1:8" ht="13.5" thickBot="1">
      <c r="A120" s="18" t="s">
        <v>5</v>
      </c>
      <c r="B120" s="19" t="s">
        <v>3</v>
      </c>
      <c r="C120" s="19" t="s">
        <v>4</v>
      </c>
      <c r="D120" s="19"/>
      <c r="E120" s="19"/>
      <c r="F120" s="6"/>
      <c r="G120" s="6"/>
      <c r="H120" s="60" t="s">
        <v>57</v>
      </c>
    </row>
    <row r="121" spans="1:8" s="2" customFormat="1" ht="13.5" thickBot="1">
      <c r="A121" s="13"/>
      <c r="B121" s="14"/>
      <c r="C121" s="14"/>
      <c r="D121" s="14"/>
      <c r="E121" s="14"/>
      <c r="F121" s="9">
        <f>SUM(F118:F120)</f>
        <v>2462773.39</v>
      </c>
      <c r="G121" s="9">
        <f>SUM(G118:G120)</f>
        <v>2462773.39</v>
      </c>
      <c r="H121" s="61"/>
    </row>
    <row r="122" spans="1:8" ht="12.75">
      <c r="A122" s="47" t="s">
        <v>6</v>
      </c>
      <c r="B122" s="48" t="s">
        <v>7</v>
      </c>
      <c r="C122" s="48" t="s">
        <v>42</v>
      </c>
      <c r="D122" s="48">
        <v>116</v>
      </c>
      <c r="E122" s="51">
        <v>44243</v>
      </c>
      <c r="F122" s="4">
        <v>3422797.42</v>
      </c>
      <c r="G122" s="4">
        <v>3422797.42</v>
      </c>
      <c r="H122" s="59" t="s">
        <v>35</v>
      </c>
    </row>
    <row r="123" spans="1:8" ht="12.75">
      <c r="A123" s="16" t="s">
        <v>6</v>
      </c>
      <c r="B123" s="17" t="s">
        <v>7</v>
      </c>
      <c r="C123" s="17" t="s">
        <v>42</v>
      </c>
      <c r="D123" s="17">
        <v>115</v>
      </c>
      <c r="E123" s="41">
        <v>44243</v>
      </c>
      <c r="F123" s="1">
        <v>377078.02</v>
      </c>
      <c r="G123" s="1">
        <v>377078.02</v>
      </c>
      <c r="H123" s="62" t="s">
        <v>62</v>
      </c>
    </row>
    <row r="124" spans="1:8" ht="13.5" thickBot="1">
      <c r="A124" s="18" t="s">
        <v>6</v>
      </c>
      <c r="B124" s="19" t="s">
        <v>7</v>
      </c>
      <c r="C124" s="19" t="s">
        <v>42</v>
      </c>
      <c r="D124" s="19"/>
      <c r="E124" s="19"/>
      <c r="F124" s="6"/>
      <c r="G124" s="6"/>
      <c r="H124" s="60" t="s">
        <v>57</v>
      </c>
    </row>
    <row r="125" spans="1:8" s="2" customFormat="1" ht="13.5" thickBot="1">
      <c r="A125" s="13"/>
      <c r="B125" s="14"/>
      <c r="C125" s="14"/>
      <c r="D125" s="14"/>
      <c r="E125" s="14"/>
      <c r="F125" s="9">
        <f>SUM(F122:F124)</f>
        <v>3799875.44</v>
      </c>
      <c r="G125" s="9">
        <f>SUM(G122:G124)</f>
        <v>3799875.44</v>
      </c>
      <c r="H125" s="61"/>
    </row>
    <row r="126" spans="1:8" ht="12.75">
      <c r="A126" s="47" t="s">
        <v>12</v>
      </c>
      <c r="B126" s="48" t="s">
        <v>13</v>
      </c>
      <c r="C126" s="48" t="s">
        <v>45</v>
      </c>
      <c r="D126" s="48">
        <v>1150</v>
      </c>
      <c r="E126" s="51">
        <v>44236</v>
      </c>
      <c r="F126" s="4">
        <v>532554.82</v>
      </c>
      <c r="G126" s="4">
        <v>532554.82</v>
      </c>
      <c r="H126" s="59" t="s">
        <v>35</v>
      </c>
    </row>
    <row r="127" spans="1:8" ht="12.75">
      <c r="A127" s="16" t="s">
        <v>12</v>
      </c>
      <c r="B127" s="17" t="s">
        <v>13</v>
      </c>
      <c r="C127" s="17" t="s">
        <v>45</v>
      </c>
      <c r="D127" s="17">
        <v>1151</v>
      </c>
      <c r="E127" s="41">
        <v>44236</v>
      </c>
      <c r="F127" s="1">
        <v>12892.8</v>
      </c>
      <c r="G127" s="1">
        <v>12892.8</v>
      </c>
      <c r="H127" s="62" t="s">
        <v>62</v>
      </c>
    </row>
    <row r="128" spans="1:8" ht="13.5" thickBot="1">
      <c r="A128" s="18" t="s">
        <v>12</v>
      </c>
      <c r="B128" s="19" t="s">
        <v>13</v>
      </c>
      <c r="C128" s="19" t="s">
        <v>45</v>
      </c>
      <c r="D128" s="19"/>
      <c r="E128" s="19"/>
      <c r="F128" s="6"/>
      <c r="G128" s="6"/>
      <c r="H128" s="60" t="s">
        <v>57</v>
      </c>
    </row>
    <row r="129" spans="1:8" s="2" customFormat="1" ht="13.5" thickBot="1">
      <c r="A129" s="13"/>
      <c r="B129" s="14"/>
      <c r="C129" s="14"/>
      <c r="D129" s="14"/>
      <c r="E129" s="14"/>
      <c r="F129" s="9">
        <f>SUM(F126:F128)</f>
        <v>545447.62</v>
      </c>
      <c r="G129" s="9">
        <f>SUM(G126:G128)</f>
        <v>545447.62</v>
      </c>
      <c r="H129" s="61"/>
    </row>
    <row r="130" spans="1:8" ht="12.75">
      <c r="A130" s="47" t="s">
        <v>14</v>
      </c>
      <c r="B130" s="48" t="s">
        <v>15</v>
      </c>
      <c r="C130" s="48" t="s">
        <v>46</v>
      </c>
      <c r="D130" s="48">
        <v>28</v>
      </c>
      <c r="E130" s="51">
        <v>44242</v>
      </c>
      <c r="F130" s="4">
        <v>323184.84</v>
      </c>
      <c r="G130" s="4">
        <v>323184.84</v>
      </c>
      <c r="H130" s="59" t="s">
        <v>35</v>
      </c>
    </row>
    <row r="131" spans="1:8" ht="12.75">
      <c r="A131" s="16" t="s">
        <v>14</v>
      </c>
      <c r="B131" s="17" t="s">
        <v>15</v>
      </c>
      <c r="C131" s="17" t="s">
        <v>46</v>
      </c>
      <c r="D131" s="17">
        <v>30</v>
      </c>
      <c r="E131" s="41">
        <v>44242</v>
      </c>
      <c r="F131" s="1">
        <v>149415.28</v>
      </c>
      <c r="G131" s="1">
        <v>149415.28</v>
      </c>
      <c r="H131" s="62" t="s">
        <v>62</v>
      </c>
    </row>
    <row r="132" spans="1:8" ht="13.5" thickBot="1">
      <c r="A132" s="18" t="s">
        <v>14</v>
      </c>
      <c r="B132" s="19" t="s">
        <v>15</v>
      </c>
      <c r="C132" s="19" t="s">
        <v>46</v>
      </c>
      <c r="D132" s="19"/>
      <c r="E132" s="19"/>
      <c r="F132" s="6"/>
      <c r="G132" s="6"/>
      <c r="H132" s="60" t="s">
        <v>57</v>
      </c>
    </row>
    <row r="133" spans="1:8" s="2" customFormat="1" ht="13.5" thickBot="1">
      <c r="A133" s="13"/>
      <c r="B133" s="14"/>
      <c r="C133" s="14"/>
      <c r="D133" s="14"/>
      <c r="E133" s="14"/>
      <c r="F133" s="9">
        <f>SUM(F130:F132)</f>
        <v>472600.12</v>
      </c>
      <c r="G133" s="9">
        <f>SUM(G130:G132)</f>
        <v>472600.12</v>
      </c>
      <c r="H133" s="61"/>
    </row>
    <row r="134" spans="1:8" ht="12.75">
      <c r="A134" s="47" t="s">
        <v>16</v>
      </c>
      <c r="B134" s="48" t="s">
        <v>17</v>
      </c>
      <c r="C134" s="48" t="s">
        <v>47</v>
      </c>
      <c r="D134" s="48">
        <v>632</v>
      </c>
      <c r="E134" s="51">
        <v>44242</v>
      </c>
      <c r="F134" s="4">
        <v>55615.17</v>
      </c>
      <c r="G134" s="4">
        <v>55615.17</v>
      </c>
      <c r="H134" s="59" t="s">
        <v>35</v>
      </c>
    </row>
    <row r="135" spans="1:8" ht="12.75">
      <c r="A135" s="16" t="s">
        <v>16</v>
      </c>
      <c r="B135" s="17" t="s">
        <v>17</v>
      </c>
      <c r="C135" s="17" t="s">
        <v>47</v>
      </c>
      <c r="D135" s="17">
        <v>630</v>
      </c>
      <c r="E135" s="41">
        <v>44242</v>
      </c>
      <c r="F135" s="1">
        <v>52063.02</v>
      </c>
      <c r="G135" s="1">
        <v>52063.02</v>
      </c>
      <c r="H135" s="62" t="s">
        <v>62</v>
      </c>
    </row>
    <row r="136" spans="1:8" ht="13.5" thickBot="1">
      <c r="A136" s="18" t="s">
        <v>16</v>
      </c>
      <c r="B136" s="19" t="s">
        <v>17</v>
      </c>
      <c r="C136" s="19" t="s">
        <v>47</v>
      </c>
      <c r="D136" s="19"/>
      <c r="E136" s="19"/>
      <c r="F136" s="6"/>
      <c r="G136" s="6"/>
      <c r="H136" s="60" t="s">
        <v>57</v>
      </c>
    </row>
    <row r="137" spans="1:8" s="2" customFormat="1" ht="13.5" thickBot="1">
      <c r="A137" s="13"/>
      <c r="B137" s="14"/>
      <c r="C137" s="14"/>
      <c r="D137" s="14"/>
      <c r="E137" s="14"/>
      <c r="F137" s="9">
        <f>SUM(F134:F136)</f>
        <v>107678.19</v>
      </c>
      <c r="G137" s="9">
        <f>SUM(G134:G136)</f>
        <v>107678.19</v>
      </c>
      <c r="H137" s="61"/>
    </row>
    <row r="138" spans="1:8" ht="12.75">
      <c r="A138" s="15" t="s">
        <v>18</v>
      </c>
      <c r="B138" s="34" t="s">
        <v>19</v>
      </c>
      <c r="C138" s="34" t="s">
        <v>48</v>
      </c>
      <c r="D138" s="34">
        <v>9210010</v>
      </c>
      <c r="E138" s="40">
        <v>44243</v>
      </c>
      <c r="F138" s="35">
        <v>102.07000000000698</v>
      </c>
      <c r="G138" s="35">
        <v>102.07000000000698</v>
      </c>
      <c r="H138" s="65" t="s">
        <v>35</v>
      </c>
    </row>
    <row r="139" spans="1:8" ht="13.5" thickBot="1">
      <c r="A139" s="18" t="s">
        <v>18</v>
      </c>
      <c r="B139" s="19" t="s">
        <v>19</v>
      </c>
      <c r="C139" s="19" t="s">
        <v>48</v>
      </c>
      <c r="D139" s="19">
        <v>9210011</v>
      </c>
      <c r="E139" s="38">
        <v>44243</v>
      </c>
      <c r="F139" s="6">
        <v>190.65999999991618</v>
      </c>
      <c r="G139" s="6">
        <v>190.65999999991618</v>
      </c>
      <c r="H139" s="60" t="s">
        <v>57</v>
      </c>
    </row>
    <row r="140" spans="1:8" s="2" customFormat="1" ht="13.5" thickBot="1">
      <c r="A140" s="13"/>
      <c r="B140" s="14"/>
      <c r="C140" s="14"/>
      <c r="D140" s="14"/>
      <c r="E140" s="14"/>
      <c r="F140" s="9">
        <f>SUM(F138:F139)</f>
        <v>292.72999999992317</v>
      </c>
      <c r="G140" s="9">
        <f>SUM(G138:G139)</f>
        <v>292.72999999992317</v>
      </c>
      <c r="H140" s="61"/>
    </row>
    <row r="141" spans="1:8" ht="12.75">
      <c r="A141" s="47" t="s">
        <v>20</v>
      </c>
      <c r="B141" s="48" t="s">
        <v>21</v>
      </c>
      <c r="C141" s="48" t="s">
        <v>50</v>
      </c>
      <c r="D141" s="48">
        <v>597</v>
      </c>
      <c r="E141" s="51">
        <v>44242</v>
      </c>
      <c r="F141" s="4">
        <v>593.16</v>
      </c>
      <c r="G141" s="4">
        <v>593.16</v>
      </c>
      <c r="H141" s="59" t="s">
        <v>35</v>
      </c>
    </row>
    <row r="142" spans="1:8" ht="12.75">
      <c r="A142" s="16" t="s">
        <v>20</v>
      </c>
      <c r="B142" s="17" t="s">
        <v>21</v>
      </c>
      <c r="C142" s="17" t="s">
        <v>50</v>
      </c>
      <c r="D142" s="17">
        <v>599</v>
      </c>
      <c r="E142" s="41">
        <v>44242</v>
      </c>
      <c r="F142" s="1">
        <v>34055.37</v>
      </c>
      <c r="G142" s="1">
        <v>34055.37</v>
      </c>
      <c r="H142" s="62" t="s">
        <v>62</v>
      </c>
    </row>
    <row r="143" spans="1:8" ht="13.5" thickBot="1">
      <c r="A143" s="18" t="s">
        <v>20</v>
      </c>
      <c r="B143" s="19" t="s">
        <v>21</v>
      </c>
      <c r="C143" s="19" t="s">
        <v>50</v>
      </c>
      <c r="D143" s="19">
        <v>598</v>
      </c>
      <c r="E143" s="38">
        <v>44242</v>
      </c>
      <c r="F143" s="6">
        <v>57.71</v>
      </c>
      <c r="G143" s="6">
        <v>57.71</v>
      </c>
      <c r="H143" s="60" t="s">
        <v>57</v>
      </c>
    </row>
    <row r="144" spans="1:8" s="2" customFormat="1" ht="13.5" thickBot="1">
      <c r="A144" s="13"/>
      <c r="B144" s="14"/>
      <c r="C144" s="14"/>
      <c r="D144" s="14"/>
      <c r="E144" s="14"/>
      <c r="F144" s="9">
        <f>SUM(F141:F143)</f>
        <v>34706.240000000005</v>
      </c>
      <c r="G144" s="9">
        <f>SUM(G141:G143)</f>
        <v>34706.240000000005</v>
      </c>
      <c r="H144" s="61"/>
    </row>
    <row r="145" spans="1:8" ht="12.75">
      <c r="A145" s="47" t="s">
        <v>22</v>
      </c>
      <c r="B145" s="48" t="s">
        <v>23</v>
      </c>
      <c r="C145" s="48" t="s">
        <v>51</v>
      </c>
      <c r="D145" s="48">
        <v>1352</v>
      </c>
      <c r="E145" s="51">
        <v>44242</v>
      </c>
      <c r="F145" s="4">
        <v>692.84</v>
      </c>
      <c r="G145" s="4">
        <v>692.84</v>
      </c>
      <c r="H145" s="59" t="s">
        <v>35</v>
      </c>
    </row>
    <row r="146" spans="1:8" ht="13.5" thickBot="1">
      <c r="A146" s="18" t="s">
        <v>22</v>
      </c>
      <c r="B146" s="19" t="s">
        <v>23</v>
      </c>
      <c r="C146" s="19" t="s">
        <v>51</v>
      </c>
      <c r="D146" s="19"/>
      <c r="E146" s="38"/>
      <c r="F146" s="6"/>
      <c r="G146" s="6"/>
      <c r="H146" s="60" t="s">
        <v>57</v>
      </c>
    </row>
    <row r="147" spans="1:8" s="2" customFormat="1" ht="13.5" thickBot="1">
      <c r="A147" s="13"/>
      <c r="B147" s="14"/>
      <c r="C147" s="14"/>
      <c r="D147" s="14"/>
      <c r="E147" s="14"/>
      <c r="F147" s="9">
        <f>SUM(F145:F146)</f>
        <v>692.84</v>
      </c>
      <c r="G147" s="9">
        <f>SUM(G145:G146)</f>
        <v>692.84</v>
      </c>
      <c r="H147" s="61"/>
    </row>
    <row r="148" spans="1:8" ht="12.75">
      <c r="A148" s="47" t="s">
        <v>24</v>
      </c>
      <c r="B148" s="48" t="s">
        <v>25</v>
      </c>
      <c r="C148" s="48" t="s">
        <v>58</v>
      </c>
      <c r="D148" s="48">
        <v>525</v>
      </c>
      <c r="E148" s="51">
        <v>44242</v>
      </c>
      <c r="F148" s="4">
        <v>17851.97</v>
      </c>
      <c r="G148" s="4">
        <v>17851.97</v>
      </c>
      <c r="H148" s="59" t="s">
        <v>35</v>
      </c>
    </row>
    <row r="149" spans="1:8" ht="12.75">
      <c r="A149" s="16" t="s">
        <v>24</v>
      </c>
      <c r="B149" s="17" t="s">
        <v>25</v>
      </c>
      <c r="C149" s="17" t="s">
        <v>58</v>
      </c>
      <c r="D149" s="17">
        <v>524</v>
      </c>
      <c r="E149" s="41">
        <v>44242</v>
      </c>
      <c r="F149" s="1">
        <v>8952.8</v>
      </c>
      <c r="G149" s="1">
        <v>8952.8</v>
      </c>
      <c r="H149" s="62" t="s">
        <v>62</v>
      </c>
    </row>
    <row r="150" spans="1:8" ht="13.5" thickBot="1">
      <c r="A150" s="18" t="s">
        <v>24</v>
      </c>
      <c r="B150" s="19" t="s">
        <v>25</v>
      </c>
      <c r="C150" s="19" t="s">
        <v>58</v>
      </c>
      <c r="D150" s="19">
        <v>526</v>
      </c>
      <c r="E150" s="38">
        <v>44242</v>
      </c>
      <c r="F150" s="6">
        <v>204.6</v>
      </c>
      <c r="G150" s="6">
        <v>204.6</v>
      </c>
      <c r="H150" s="60" t="s">
        <v>57</v>
      </c>
    </row>
    <row r="151" spans="1:8" s="2" customFormat="1" ht="13.5" thickBot="1">
      <c r="A151" s="13"/>
      <c r="B151" s="14"/>
      <c r="C151" s="14"/>
      <c r="D151" s="14"/>
      <c r="E151" s="14"/>
      <c r="F151" s="9">
        <f>SUM(F148:F150)</f>
        <v>27009.37</v>
      </c>
      <c r="G151" s="9">
        <f>SUM(G148:G150)</f>
        <v>27009.37</v>
      </c>
      <c r="H151" s="61"/>
    </row>
    <row r="152" spans="1:10" s="2" customFormat="1" ht="13.5" thickBot="1">
      <c r="A152" s="13"/>
      <c r="B152" s="14"/>
      <c r="C152" s="14"/>
      <c r="D152" s="14"/>
      <c r="E152" s="14"/>
      <c r="F152" s="9">
        <f>F151+F147+F144+F140+F137+F133+F129+F125+F121</f>
        <v>7451075.9399999995</v>
      </c>
      <c r="G152" s="9">
        <f>G151+G147+G144+G140+G137+G133+G129+G125+G121</f>
        <v>7451075.9399999995</v>
      </c>
      <c r="H152" s="61"/>
      <c r="J152" s="22"/>
    </row>
    <row r="155" spans="1:7" ht="12.75">
      <c r="A155" s="123" t="s">
        <v>185</v>
      </c>
      <c r="B155" s="123"/>
      <c r="C155" s="123"/>
      <c r="D155" s="123"/>
      <c r="E155" s="123"/>
      <c r="F155" s="123"/>
      <c r="G155" s="123"/>
    </row>
    <row r="156" spans="1:7" ht="12.75">
      <c r="A156" s="123"/>
      <c r="B156" s="123"/>
      <c r="C156" s="123"/>
      <c r="D156" s="123"/>
      <c r="E156" s="123"/>
      <c r="F156" s="123"/>
      <c r="G156" s="123"/>
    </row>
    <row r="157" ht="12.75"/>
    <row r="158" ht="12.75"/>
    <row r="159" ht="13.5" thickBot="1"/>
    <row r="160" spans="1:9" s="96" customFormat="1" ht="21" thickBot="1">
      <c r="A160" s="115" t="s">
        <v>2</v>
      </c>
      <c r="B160" s="116" t="s">
        <v>0</v>
      </c>
      <c r="C160" s="116" t="s">
        <v>1</v>
      </c>
      <c r="D160" s="116" t="s">
        <v>38</v>
      </c>
      <c r="E160" s="116" t="s">
        <v>39</v>
      </c>
      <c r="F160" s="116" t="s">
        <v>40</v>
      </c>
      <c r="G160" s="116" t="s">
        <v>41</v>
      </c>
      <c r="H160" s="116" t="s">
        <v>61</v>
      </c>
      <c r="I160" s="117" t="s">
        <v>56</v>
      </c>
    </row>
    <row r="161" spans="1:9" ht="13.5" thickBot="1">
      <c r="A161" s="118" t="s">
        <v>8</v>
      </c>
      <c r="B161" s="119" t="s">
        <v>9</v>
      </c>
      <c r="C161" s="119" t="s">
        <v>43</v>
      </c>
      <c r="D161" s="119" t="s">
        <v>186</v>
      </c>
      <c r="E161" s="119" t="s">
        <v>187</v>
      </c>
      <c r="F161" s="77">
        <v>220566.78</v>
      </c>
      <c r="G161" s="77">
        <v>220566.78</v>
      </c>
      <c r="H161" s="86">
        <f>F161-G161</f>
        <v>0</v>
      </c>
      <c r="I161" s="87" t="s">
        <v>35</v>
      </c>
    </row>
    <row r="162" spans="1:9" s="2" customFormat="1" ht="13.5" thickBot="1">
      <c r="A162" s="88" t="s">
        <v>36</v>
      </c>
      <c r="B162" s="89" t="s">
        <v>36</v>
      </c>
      <c r="C162" s="89" t="s">
        <v>36</v>
      </c>
      <c r="D162" s="89" t="s">
        <v>36</v>
      </c>
      <c r="E162" s="89" t="s">
        <v>36</v>
      </c>
      <c r="F162" s="90">
        <f>F161</f>
        <v>220566.78</v>
      </c>
      <c r="G162" s="90">
        <f>G161</f>
        <v>220566.78</v>
      </c>
      <c r="H162" s="89" t="s">
        <v>36</v>
      </c>
      <c r="I162" s="91"/>
    </row>
    <row r="166" spans="1:7" ht="39" customHeight="1">
      <c r="A166" s="121" t="s">
        <v>188</v>
      </c>
      <c r="B166" s="121"/>
      <c r="C166" s="121"/>
      <c r="D166" s="121"/>
      <c r="E166" s="121"/>
      <c r="F166" s="121"/>
      <c r="G166" s="121"/>
    </row>
    <row r="167" spans="1:7" ht="22.5" customHeight="1">
      <c r="A167" s="121"/>
      <c r="B167" s="121"/>
      <c r="C167" s="121"/>
      <c r="D167" s="121"/>
      <c r="E167" s="121"/>
      <c r="F167" s="121"/>
      <c r="G167" s="121"/>
    </row>
    <row r="168" spans="1:7" ht="22.5" customHeight="1">
      <c r="A168" s="122"/>
      <c r="B168" s="122"/>
      <c r="C168" s="122"/>
      <c r="D168" s="122"/>
      <c r="E168" s="122"/>
      <c r="F168" s="122"/>
      <c r="G168" s="122"/>
    </row>
    <row r="169" spans="2:4" ht="13.5" thickBot="1">
      <c r="B169" s="37"/>
      <c r="C169" s="37"/>
      <c r="D169" s="37"/>
    </row>
    <row r="170" spans="1:7" s="32" customFormat="1" ht="21" thickBot="1">
      <c r="A170" s="42" t="s">
        <v>2</v>
      </c>
      <c r="B170" s="43" t="s">
        <v>0</v>
      </c>
      <c r="C170" s="43" t="s">
        <v>38</v>
      </c>
      <c r="D170" s="43" t="s">
        <v>39</v>
      </c>
      <c r="E170" s="43" t="s">
        <v>40</v>
      </c>
      <c r="F170" s="43" t="s">
        <v>41</v>
      </c>
      <c r="G170" s="43" t="s">
        <v>56</v>
      </c>
    </row>
    <row r="171" spans="1:8" ht="27" thickBot="1">
      <c r="A171" s="101" t="s">
        <v>6</v>
      </c>
      <c r="B171" s="31" t="s">
        <v>7</v>
      </c>
      <c r="C171" s="31">
        <v>125</v>
      </c>
      <c r="D171" s="33">
        <v>44251</v>
      </c>
      <c r="E171" s="97">
        <v>1579020.58</v>
      </c>
      <c r="F171" s="97">
        <f>E171</f>
        <v>1579020.58</v>
      </c>
      <c r="G171" s="81" t="s">
        <v>144</v>
      </c>
      <c r="H171" s="55"/>
    </row>
    <row r="172" spans="1:8" s="2" customFormat="1" ht="13.5" thickBot="1">
      <c r="A172" s="102"/>
      <c r="B172" s="14"/>
      <c r="C172" s="14"/>
      <c r="D172" s="14"/>
      <c r="E172" s="9">
        <f>SUM(E171)</f>
        <v>1579020.58</v>
      </c>
      <c r="F172" s="9">
        <f>SUM(F171)</f>
        <v>1579020.58</v>
      </c>
      <c r="G172" s="9"/>
      <c r="H172" s="56"/>
    </row>
    <row r="173" spans="1:8" ht="27" thickBot="1">
      <c r="A173" s="103" t="s">
        <v>8</v>
      </c>
      <c r="B173" s="48" t="s">
        <v>9</v>
      </c>
      <c r="C173" s="21">
        <v>4</v>
      </c>
      <c r="D173" s="50">
        <v>44251</v>
      </c>
      <c r="E173" s="7">
        <v>334800.39</v>
      </c>
      <c r="F173" s="7">
        <f>E173</f>
        <v>334800.39</v>
      </c>
      <c r="G173" s="81" t="s">
        <v>143</v>
      </c>
      <c r="H173" s="55"/>
    </row>
    <row r="174" spans="1:8" s="2" customFormat="1" ht="13.5" thickBot="1">
      <c r="A174" s="104"/>
      <c r="B174" s="12"/>
      <c r="C174" s="12"/>
      <c r="D174" s="12"/>
      <c r="E174" s="3">
        <f>SUM(E173)</f>
        <v>334800.39</v>
      </c>
      <c r="F174" s="3">
        <f>SUM(F173)</f>
        <v>334800.39</v>
      </c>
      <c r="G174" s="3"/>
      <c r="H174" s="56"/>
    </row>
    <row r="175" spans="1:8" s="2" customFormat="1" ht="27" thickBot="1">
      <c r="A175" s="105" t="s">
        <v>134</v>
      </c>
      <c r="B175" s="75" t="s">
        <v>11</v>
      </c>
      <c r="C175" s="75">
        <v>19</v>
      </c>
      <c r="D175" s="76">
        <v>44251</v>
      </c>
      <c r="E175" s="92">
        <v>40980.95</v>
      </c>
      <c r="F175" s="7">
        <f>E175</f>
        <v>40980.95</v>
      </c>
      <c r="G175" s="81" t="s">
        <v>143</v>
      </c>
      <c r="H175" s="56"/>
    </row>
    <row r="176" spans="1:8" s="2" customFormat="1" ht="13.5" thickBot="1">
      <c r="A176" s="104"/>
      <c r="B176" s="12"/>
      <c r="C176" s="12"/>
      <c r="D176" s="12"/>
      <c r="E176" s="3">
        <f>SUM(E175)</f>
        <v>40980.95</v>
      </c>
      <c r="F176" s="3">
        <f>SUM(F175)</f>
        <v>40980.95</v>
      </c>
      <c r="G176" s="93"/>
      <c r="H176" s="56"/>
    </row>
    <row r="177" spans="1:8" s="2" customFormat="1" ht="27" thickBot="1">
      <c r="A177" s="105" t="s">
        <v>135</v>
      </c>
      <c r="B177" s="75" t="s">
        <v>13</v>
      </c>
      <c r="C177" s="75">
        <v>1166</v>
      </c>
      <c r="D177" s="76">
        <v>44251</v>
      </c>
      <c r="E177" s="92">
        <v>327325.28</v>
      </c>
      <c r="F177" s="92">
        <f>E177</f>
        <v>327325.28</v>
      </c>
      <c r="G177" s="81" t="s">
        <v>143</v>
      </c>
      <c r="H177" s="56"/>
    </row>
    <row r="178" spans="1:8" s="2" customFormat="1" ht="13.5" thickBot="1">
      <c r="A178" s="104"/>
      <c r="B178" s="12"/>
      <c r="C178" s="12"/>
      <c r="D178" s="12"/>
      <c r="E178" s="3">
        <f>SUM(E177)</f>
        <v>327325.28</v>
      </c>
      <c r="F178" s="3">
        <f>SUM(F177)</f>
        <v>327325.28</v>
      </c>
      <c r="G178" s="93"/>
      <c r="H178" s="56"/>
    </row>
    <row r="179" spans="1:8" s="2" customFormat="1" ht="27" thickBot="1">
      <c r="A179" s="105" t="s">
        <v>26</v>
      </c>
      <c r="B179" s="75" t="s">
        <v>27</v>
      </c>
      <c r="C179" s="75">
        <v>26</v>
      </c>
      <c r="D179" s="76">
        <v>44251</v>
      </c>
      <c r="E179" s="92">
        <v>385914.22</v>
      </c>
      <c r="F179" s="7">
        <f>E179</f>
        <v>385914.22</v>
      </c>
      <c r="G179" s="81" t="s">
        <v>143</v>
      </c>
      <c r="H179" s="56"/>
    </row>
    <row r="180" spans="1:8" s="2" customFormat="1" ht="13.5" thickBot="1">
      <c r="A180" s="104"/>
      <c r="B180" s="12"/>
      <c r="C180" s="12"/>
      <c r="D180" s="12"/>
      <c r="E180" s="3">
        <f>SUM(E179)</f>
        <v>385914.22</v>
      </c>
      <c r="F180" s="3">
        <f>SUM(F179)</f>
        <v>385914.22</v>
      </c>
      <c r="G180" s="93"/>
      <c r="H180" s="56"/>
    </row>
    <row r="181" spans="1:8" s="2" customFormat="1" ht="13.5" thickBot="1">
      <c r="A181" s="69"/>
      <c r="B181" s="70"/>
      <c r="C181" s="70"/>
      <c r="D181" s="70"/>
      <c r="E181" s="74">
        <f>E180+E178+E176+E174+E172</f>
        <v>2668041.42</v>
      </c>
      <c r="F181" s="74">
        <f>F180+F178+F176+F174+F172</f>
        <v>2668041.42</v>
      </c>
      <c r="G181" s="79"/>
      <c r="H181" s="56"/>
    </row>
    <row r="184" spans="1:7" ht="39" customHeight="1">
      <c r="A184" s="121" t="s">
        <v>189</v>
      </c>
      <c r="B184" s="121"/>
      <c r="C184" s="121"/>
      <c r="D184" s="121"/>
      <c r="E184" s="121"/>
      <c r="F184" s="121"/>
      <c r="G184" s="121"/>
    </row>
    <row r="185" spans="1:7" ht="22.5" customHeight="1">
      <c r="A185" s="121"/>
      <c r="B185" s="121"/>
      <c r="C185" s="121"/>
      <c r="D185" s="121"/>
      <c r="E185" s="121"/>
      <c r="F185" s="121"/>
      <c r="G185" s="121"/>
    </row>
    <row r="186" spans="1:7" ht="22.5" customHeight="1">
      <c r="A186" s="122"/>
      <c r="B186" s="122"/>
      <c r="C186" s="122"/>
      <c r="D186" s="122"/>
      <c r="E186" s="122"/>
      <c r="F186" s="122"/>
      <c r="G186" s="122"/>
    </row>
    <row r="187" spans="2:4" ht="13.5" thickBot="1">
      <c r="B187" s="37"/>
      <c r="C187" s="37"/>
      <c r="D187" s="37"/>
    </row>
    <row r="188" spans="1:7" s="32" customFormat="1" ht="21" thickBot="1">
      <c r="A188" s="42" t="s">
        <v>2</v>
      </c>
      <c r="B188" s="43" t="s">
        <v>0</v>
      </c>
      <c r="C188" s="43" t="s">
        <v>38</v>
      </c>
      <c r="D188" s="43" t="s">
        <v>39</v>
      </c>
      <c r="E188" s="43" t="s">
        <v>40</v>
      </c>
      <c r="F188" s="43" t="s">
        <v>41</v>
      </c>
      <c r="G188" s="43" t="s">
        <v>56</v>
      </c>
    </row>
    <row r="189" spans="1:7" s="32" customFormat="1" ht="27" thickBot="1">
      <c r="A189" s="101" t="s">
        <v>82</v>
      </c>
      <c r="B189" s="31" t="s">
        <v>3</v>
      </c>
      <c r="C189" s="31">
        <v>3209</v>
      </c>
      <c r="D189" s="33">
        <v>44251</v>
      </c>
      <c r="E189" s="30">
        <v>5340274.39</v>
      </c>
      <c r="F189" s="7">
        <f>351737.17-2491.02</f>
        <v>349246.14999999997</v>
      </c>
      <c r="G189" s="81" t="s">
        <v>143</v>
      </c>
    </row>
    <row r="190" spans="1:7" s="32" customFormat="1" ht="13.5" thickBot="1">
      <c r="A190" s="102"/>
      <c r="B190" s="14"/>
      <c r="C190" s="14"/>
      <c r="D190" s="14"/>
      <c r="E190" s="9">
        <f>SUM(E189)</f>
        <v>5340274.39</v>
      </c>
      <c r="F190" s="9">
        <f>SUM(F189)</f>
        <v>349246.14999999997</v>
      </c>
      <c r="G190" s="9"/>
    </row>
    <row r="191" spans="1:8" s="2" customFormat="1" ht="27" thickBot="1">
      <c r="A191" s="105" t="s">
        <v>136</v>
      </c>
      <c r="B191" s="75" t="s">
        <v>15</v>
      </c>
      <c r="C191" s="75">
        <v>38</v>
      </c>
      <c r="D191" s="76">
        <v>44251</v>
      </c>
      <c r="E191" s="92">
        <v>808888.87</v>
      </c>
      <c r="F191" s="7">
        <v>55770.75</v>
      </c>
      <c r="G191" s="81" t="s">
        <v>143</v>
      </c>
      <c r="H191" s="32"/>
    </row>
    <row r="192" spans="1:8" s="2" customFormat="1" ht="13.5" thickBot="1">
      <c r="A192" s="104"/>
      <c r="B192" s="12"/>
      <c r="C192" s="12"/>
      <c r="D192" s="12"/>
      <c r="E192" s="3">
        <f>SUM(E191)</f>
        <v>808888.87</v>
      </c>
      <c r="F192" s="3">
        <f>SUM(F191)</f>
        <v>55770.75</v>
      </c>
      <c r="G192" s="93"/>
      <c r="H192" s="56"/>
    </row>
    <row r="193" spans="1:8" s="2" customFormat="1" ht="39.75" thickBot="1">
      <c r="A193" s="106" t="s">
        <v>84</v>
      </c>
      <c r="B193" s="70" t="s">
        <v>19</v>
      </c>
      <c r="C193" s="70">
        <v>9210015</v>
      </c>
      <c r="D193" s="78">
        <v>44251</v>
      </c>
      <c r="E193" s="71">
        <v>13987.72</v>
      </c>
      <c r="F193" s="7">
        <f>E193</f>
        <v>13987.72</v>
      </c>
      <c r="G193" s="81" t="s">
        <v>145</v>
      </c>
      <c r="H193" s="32"/>
    </row>
    <row r="194" spans="1:8" s="2" customFormat="1" ht="13.5" thickBot="1">
      <c r="A194" s="107"/>
      <c r="B194" s="73"/>
      <c r="C194" s="73"/>
      <c r="D194" s="73"/>
      <c r="E194" s="74">
        <f>SUM(E193)</f>
        <v>13987.72</v>
      </c>
      <c r="F194" s="74">
        <f>SUM(F193)</f>
        <v>13987.72</v>
      </c>
      <c r="G194" s="80"/>
      <c r="H194" s="56"/>
    </row>
    <row r="195" spans="1:8" s="2" customFormat="1" ht="39.75" thickBot="1">
      <c r="A195" s="106" t="s">
        <v>139</v>
      </c>
      <c r="B195" s="70" t="s">
        <v>23</v>
      </c>
      <c r="C195" s="70">
        <v>1354</v>
      </c>
      <c r="D195" s="78">
        <v>44251</v>
      </c>
      <c r="E195" s="71">
        <v>31137.41</v>
      </c>
      <c r="F195" s="71">
        <f>E195</f>
        <v>31137.41</v>
      </c>
      <c r="G195" s="81" t="s">
        <v>190</v>
      </c>
      <c r="H195" s="32"/>
    </row>
    <row r="196" spans="1:8" s="2" customFormat="1" ht="13.5" thickBot="1">
      <c r="A196" s="72"/>
      <c r="B196" s="73"/>
      <c r="C196" s="73"/>
      <c r="D196" s="73"/>
      <c r="E196" s="74">
        <f>SUM(E195)</f>
        <v>31137.41</v>
      </c>
      <c r="F196" s="74">
        <f>SUM(F195)</f>
        <v>31137.41</v>
      </c>
      <c r="G196" s="80"/>
      <c r="H196" s="56"/>
    </row>
    <row r="197" spans="1:8" s="2" customFormat="1" ht="39.75" thickBot="1">
      <c r="A197" s="106" t="s">
        <v>191</v>
      </c>
      <c r="B197" s="70" t="s">
        <v>37</v>
      </c>
      <c r="C197" s="70">
        <v>43</v>
      </c>
      <c r="D197" s="78">
        <v>44251</v>
      </c>
      <c r="E197" s="120">
        <v>2491.02</v>
      </c>
      <c r="F197" s="120">
        <f>E197</f>
        <v>2491.02</v>
      </c>
      <c r="G197" s="81" t="s">
        <v>192</v>
      </c>
      <c r="H197" s="32"/>
    </row>
    <row r="198" spans="1:8" s="2" customFormat="1" ht="13.5" thickBot="1">
      <c r="A198" s="72"/>
      <c r="B198" s="73"/>
      <c r="C198" s="73"/>
      <c r="D198" s="73"/>
      <c r="E198" s="74">
        <f>E197</f>
        <v>2491.02</v>
      </c>
      <c r="F198" s="74">
        <f>F197</f>
        <v>2491.02</v>
      </c>
      <c r="G198" s="80"/>
      <c r="H198" s="56"/>
    </row>
    <row r="199" spans="1:8" s="2" customFormat="1" ht="13.5" thickBot="1">
      <c r="A199" s="69"/>
      <c r="B199" s="70"/>
      <c r="C199" s="70"/>
      <c r="D199" s="70"/>
      <c r="E199" s="74">
        <f>E198+E196+E194+E192+E190</f>
        <v>6196779.41</v>
      </c>
      <c r="F199" s="74">
        <f>F198+F196+F194+F192+F190</f>
        <v>452633.04999999993</v>
      </c>
      <c r="G199" s="79"/>
      <c r="H199" s="56"/>
    </row>
  </sheetData>
  <sheetProtection/>
  <mergeCells count="8">
    <mergeCell ref="A166:G168"/>
    <mergeCell ref="A184:G186"/>
    <mergeCell ref="A1:G2"/>
    <mergeCell ref="A11:G12"/>
    <mergeCell ref="A66:G67"/>
    <mergeCell ref="A89:G90"/>
    <mergeCell ref="A113:G114"/>
    <mergeCell ref="A155:G1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DanaP</dc:creator>
  <cp:keywords/>
  <dc:description/>
  <cp:lastModifiedBy>Admin</cp:lastModifiedBy>
  <cp:lastPrinted>2018-01-11T09:02:10Z</cp:lastPrinted>
  <dcterms:created xsi:type="dcterms:W3CDTF">2015-11-11T09:35:33Z</dcterms:created>
  <dcterms:modified xsi:type="dcterms:W3CDTF">2021-02-26T08:06:40Z</dcterms:modified>
  <cp:category/>
  <cp:version/>
  <cp:contentType/>
  <cp:contentStatus/>
</cp:coreProperties>
</file>